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Z:\Relatórios\Relatórios mensais\2023\12 - Dezembro\AT\"/>
    </mc:Choice>
  </mc:AlternateContent>
  <xr:revisionPtr revIDLastSave="0" documentId="13_ncr:1_{88D9D6B1-56DF-49C5-A726-2D147AAEBE8C}" xr6:coauthVersionLast="47" xr6:coauthVersionMax="47" xr10:uidLastSave="{00000000-0000-0000-0000-000000000000}"/>
  <bookViews>
    <workbookView xWindow="-120" yWindow="-120" windowWidth="29040" windowHeight="15840" tabRatio="893" xr2:uid="{A800B4F3-1728-4C29-8222-9D21F6ED86F1}"/>
  </bookViews>
  <sheets>
    <sheet name=" Índice" sheetId="30" r:id="rId1"/>
    <sheet name="Siglas" sheetId="3" r:id="rId2"/>
    <sheet name="1" sheetId="1" r:id="rId3"/>
    <sheet name="2" sheetId="4" r:id="rId4"/>
    <sheet name="3" sheetId="5" r:id="rId5"/>
    <sheet name="4 e 5" sheetId="6" r:id="rId6"/>
    <sheet name="6" sheetId="7" r:id="rId7"/>
    <sheet name="7" sheetId="8" r:id="rId8"/>
    <sheet name="8" sheetId="9" r:id="rId9"/>
    <sheet name="9 e 10" sheetId="10" r:id="rId10"/>
    <sheet name="11 e 12" sheetId="11" r:id="rId11"/>
    <sheet name="13 e 14" sheetId="12" r:id="rId12"/>
    <sheet name="15" sheetId="13" r:id="rId13"/>
    <sheet name="16 e 17" sheetId="14" r:id="rId14"/>
    <sheet name="18" sheetId="15" r:id="rId15"/>
    <sheet name="19 e 20" sheetId="16" r:id="rId16"/>
    <sheet name="21" sheetId="34" r:id="rId17"/>
    <sheet name="22" sheetId="32" r:id="rId18"/>
    <sheet name="23" sheetId="17" r:id="rId19"/>
    <sheet name="24" sheetId="18" r:id="rId20"/>
    <sheet name="25" sheetId="19" r:id="rId21"/>
    <sheet name="26" sheetId="20" r:id="rId22"/>
    <sheet name="27" sheetId="21" r:id="rId23"/>
    <sheet name="28" sheetId="22" r:id="rId24"/>
    <sheet name="29" sheetId="23" r:id="rId25"/>
    <sheet name="30" sheetId="24" r:id="rId26"/>
  </sheets>
  <externalReferences>
    <externalReference r:id="rId27"/>
  </externalReferences>
  <definedNames>
    <definedName name="\a">#N/A</definedName>
    <definedName name="_" localSheetId="0">#REF!</definedName>
    <definedName name="_" localSheetId="16">#REF!</definedName>
    <definedName name="_" localSheetId="1">#REF!</definedName>
    <definedName name="_">#REF!</definedName>
    <definedName name="_t1">#REF!</definedName>
    <definedName name="A" localSheetId="16">#REF!</definedName>
    <definedName name="A" localSheetId="1">#REF!</definedName>
    <definedName name="A">#REF!</definedName>
    <definedName name="aa" localSheetId="16">#REF!</definedName>
    <definedName name="aa" localSheetId="1">#REF!</definedName>
    <definedName name="aa">#REF!</definedName>
    <definedName name="Anuário99CNH" localSheetId="16">#REF!</definedName>
    <definedName name="Anuário99CNH" localSheetId="1">#REF!</definedName>
    <definedName name="Anuário99CNH">#REF!</definedName>
    <definedName name="ASAS" localSheetId="16">#REF!</definedName>
    <definedName name="ASAS" localSheetId="1">#REF!</definedName>
    <definedName name="ASAS">#REF!</definedName>
    <definedName name="b" localSheetId="16">#REF!</definedName>
    <definedName name="b" localSheetId="1">#REF!</definedName>
    <definedName name="b">#REF!</definedName>
    <definedName name="bb" localSheetId="16">#REF!</definedName>
    <definedName name="bb" localSheetId="1">#REF!</definedName>
    <definedName name="bb">#REF!</definedName>
    <definedName name="Cabe_1" localSheetId="16">#REF!</definedName>
    <definedName name="Cabe_1" localSheetId="1">#REF!</definedName>
    <definedName name="Cabe_1">#REF!</definedName>
    <definedName name="Cabe_2" localSheetId="16">#REF!</definedName>
    <definedName name="Cabe_2" localSheetId="1">#REF!</definedName>
    <definedName name="Cabe_2">#REF!</definedName>
    <definedName name="Cabe_3" localSheetId="16">#REF!</definedName>
    <definedName name="Cabe_3" localSheetId="1">#REF!</definedName>
    <definedName name="Cabe_3">#REF!</definedName>
    <definedName name="Cabe_4" localSheetId="16">#REF!</definedName>
    <definedName name="Cabe_4" localSheetId="1">#REF!</definedName>
    <definedName name="Cabe_4">#REF!</definedName>
    <definedName name="Cabe_5" localSheetId="16">#REF!</definedName>
    <definedName name="Cabe_5">#REF!</definedName>
    <definedName name="Cabe_6" localSheetId="16">#REF!</definedName>
    <definedName name="Cabe_6">#REF!</definedName>
    <definedName name="Cabe_7" localSheetId="16">#REF!</definedName>
    <definedName name="Cabe_7">#REF!</definedName>
    <definedName name="Cabe_8" localSheetId="16">#REF!</definedName>
    <definedName name="Cabe_8">#REF!</definedName>
    <definedName name="cc" localSheetId="16">#REF!</definedName>
    <definedName name="cc" localSheetId="1">#REF!</definedName>
    <definedName name="cc">#REF!</definedName>
    <definedName name="cen_1" localSheetId="16">#REF!</definedName>
    <definedName name="cen_1" localSheetId="1">#REF!</definedName>
    <definedName name="cen_1">#REF!</definedName>
    <definedName name="cen_2" localSheetId="16">#REF!</definedName>
    <definedName name="cen_2" localSheetId="1">#REF!</definedName>
    <definedName name="cen_2">#REF!</definedName>
    <definedName name="cen_3" localSheetId="16">#REF!</definedName>
    <definedName name="cen_3" localSheetId="1">#REF!</definedName>
    <definedName name="cen_3">#REF!</definedName>
    <definedName name="cen_t" localSheetId="16">#REF!</definedName>
    <definedName name="cen_t" localSheetId="1">#REF!</definedName>
    <definedName name="cen_t">#REF!</definedName>
    <definedName name="dd" localSheetId="16">#REF!</definedName>
    <definedName name="dd" localSheetId="1">#REF!</definedName>
    <definedName name="dd">#REF!</definedName>
    <definedName name="ddd">#REF!</definedName>
    <definedName name="ddddd" localSheetId="16">#REF!</definedName>
    <definedName name="ddddd" localSheetId="1">#REF!</definedName>
    <definedName name="ddddd">#REF!</definedName>
    <definedName name="dddkkk">#REF!</definedName>
    <definedName name="dir_1" localSheetId="16">#REF!</definedName>
    <definedName name="dir_1" localSheetId="1">#REF!</definedName>
    <definedName name="dir_1">#REF!</definedName>
    <definedName name="dir_2" localSheetId="16">#REF!</definedName>
    <definedName name="dir_2" localSheetId="1">#REF!</definedName>
    <definedName name="dir_2">#REF!</definedName>
    <definedName name="dir_3" localSheetId="16">#REF!</definedName>
    <definedName name="dir_3" localSheetId="1">#REF!</definedName>
    <definedName name="dir_3">#REF!</definedName>
    <definedName name="dir_t" localSheetId="16">#REF!</definedName>
    <definedName name="dir_t" localSheetId="1">#REF!</definedName>
    <definedName name="dir_t">#REF!</definedName>
    <definedName name="DISTRITOS" localSheetId="16">#REF!</definedName>
    <definedName name="DISTRITOS" localSheetId="1">#REF!</definedName>
    <definedName name="DISTRITOS">#REF!</definedName>
    <definedName name="distritos1" localSheetId="16">#REF!</definedName>
    <definedName name="distritos1" localSheetId="1">#REF!</definedName>
    <definedName name="distritos1">#REF!</definedName>
    <definedName name="Distritos2" localSheetId="16">#REF!</definedName>
    <definedName name="Distritos2" localSheetId="1">#REF!</definedName>
    <definedName name="Distritos2">#REF!</definedName>
    <definedName name="DS" localSheetId="16">#REF!</definedName>
    <definedName name="DS" localSheetId="1">#REF!</definedName>
    <definedName name="DS">#REF!</definedName>
    <definedName name="ee" localSheetId="16">#REF!</definedName>
    <definedName name="ee" localSheetId="1">#REF!</definedName>
    <definedName name="ee">#REF!</definedName>
    <definedName name="esq_1" localSheetId="16">#REF!</definedName>
    <definedName name="esq_1" localSheetId="1">#REF!</definedName>
    <definedName name="esq_1">#REF!</definedName>
    <definedName name="esq_2" localSheetId="16">#REF!</definedName>
    <definedName name="esq_2" localSheetId="1">#REF!</definedName>
    <definedName name="esq_2">#REF!</definedName>
    <definedName name="esq_3" localSheetId="16">#REF!</definedName>
    <definedName name="esq_3" localSheetId="1">#REF!</definedName>
    <definedName name="esq_3">#REF!</definedName>
    <definedName name="esq_t" localSheetId="16">#REF!</definedName>
    <definedName name="esq_t" localSheetId="1">#REF!</definedName>
    <definedName name="esq_t">#REF!</definedName>
    <definedName name="EWTRFER" localSheetId="16">#REF!</definedName>
    <definedName name="EWTRFER" localSheetId="1">#REF!</definedName>
    <definedName name="EWTRFER">#REF!</definedName>
    <definedName name="ff" localSheetId="16">#REF!</definedName>
    <definedName name="ff" localSheetId="1">#REF!</definedName>
    <definedName name="ff">#REF!</definedName>
    <definedName name="fff">#REF!</definedName>
    <definedName name="ffffff">#REF!</definedName>
    <definedName name="GFFG">'[1]Tx média'!$A$3</definedName>
    <definedName name="gg" localSheetId="16">#REF!</definedName>
    <definedName name="gg" localSheetId="1">#REF!</definedName>
    <definedName name="gg">#REF!</definedName>
    <definedName name="GGGG">#REF!</definedName>
    <definedName name="indic_ITRM" localSheetId="16">#REF!</definedName>
    <definedName name="indic_ITRM" localSheetId="1">#REF!</definedName>
    <definedName name="indic_ITRM">#REF!</definedName>
    <definedName name="Indic_TransRodoviario" localSheetId="16">#REF!</definedName>
    <definedName name="Indic_TransRodoviario" localSheetId="1">#REF!</definedName>
    <definedName name="Indic_TransRodoviario">#REF!</definedName>
    <definedName name="Indic_VáriosPerfGéneroSaúde" localSheetId="16">#REF!</definedName>
    <definedName name="Indic_VáriosPerfGéneroSaúde" localSheetId="1">#REF!</definedName>
    <definedName name="Indic_VáriosPerfGéneroSaúde">#REF!</definedName>
    <definedName name="IR_PARA" localSheetId="16">#REF!</definedName>
    <definedName name="IR_PARA" localSheetId="1">#REF!</definedName>
    <definedName name="IR_PARA">#REF!</definedName>
    <definedName name="Ir_para2" localSheetId="16">#REF!</definedName>
    <definedName name="Ir_para2" localSheetId="1">#REF!</definedName>
    <definedName name="Ir_para2">#REF!</definedName>
    <definedName name="jjj">#REF!</definedName>
    <definedName name="k" localSheetId="16">#REF!</definedName>
    <definedName name="k" localSheetId="1">#REF!</definedName>
    <definedName name="k">#REF!</definedName>
    <definedName name="mmmm" localSheetId="16">#REF!</definedName>
    <definedName name="mmmm" localSheetId="1">#REF!</definedName>
    <definedName name="mmmm">#REF!</definedName>
    <definedName name="nnn" localSheetId="16">#REF!</definedName>
    <definedName name="nnn" localSheetId="1">#REF!</definedName>
    <definedName name="nnn">#REF!</definedName>
    <definedName name="NUTS98" localSheetId="16">#REF!</definedName>
    <definedName name="NUTS98" localSheetId="1">#REF!</definedName>
    <definedName name="NUTS98">#REF!</definedName>
    <definedName name="Pag_1" localSheetId="16">#REF!</definedName>
    <definedName name="Pag_1" localSheetId="1">#REF!</definedName>
    <definedName name="Pag_1">#REF!</definedName>
    <definedName name="Print_Area_MI" localSheetId="16">#REF!</definedName>
    <definedName name="Print_Area_MI" localSheetId="1">#REF!</definedName>
    <definedName name="Print_Area_MI">#REF!</definedName>
    <definedName name="Print_area_MI1" localSheetId="16">#REF!</definedName>
    <definedName name="Print_area_MI1" localSheetId="1">#REF!</definedName>
    <definedName name="Print_area_MI1">#REF!</definedName>
    <definedName name="QP_QC_1999" localSheetId="16">#REF!</definedName>
    <definedName name="QP_QC_1999" localSheetId="1">#REF!</definedName>
    <definedName name="QP_QC_1999">#REF!</definedName>
    <definedName name="QQ" localSheetId="16">#REF!</definedName>
    <definedName name="QQ" localSheetId="1">#REF!</definedName>
    <definedName name="QQ">#REF!</definedName>
    <definedName name="QQQ" localSheetId="16">#REF!</definedName>
    <definedName name="QQQ" localSheetId="1">#REF!</definedName>
    <definedName name="QQQ">#REF!</definedName>
    <definedName name="Quadro_a1" localSheetId="16">#REF!</definedName>
    <definedName name="Quadro_a1" localSheetId="1">#REF!</definedName>
    <definedName name="Quadro_a1">#REF!</definedName>
    <definedName name="Quadro_a2" localSheetId="16">#REF!</definedName>
    <definedName name="Quadro_a2" localSheetId="1">#REF!</definedName>
    <definedName name="Quadro_a2">#REF!</definedName>
    <definedName name="Quadro_b1" localSheetId="16">#REF!</definedName>
    <definedName name="Quadro_b1">#REF!</definedName>
    <definedName name="Quadro_b2" localSheetId="16">#REF!</definedName>
    <definedName name="Quadro_b2">#REF!</definedName>
    <definedName name="Quadro_III.17___Parque_de_veículos_rodoviários_motorizados_presumivelmente_em_circulação__segundo_o_tipo_de_veículo" localSheetId="16">#REF!</definedName>
    <definedName name="Quadro_III.17___Parque_de_veículos_rodoviários_motorizados_presumivelmente_em_circulação__segundo_o_tipo_de_veículo" localSheetId="1">#REF!</definedName>
    <definedName name="Quadro_III.17___Parque_de_veículos_rodoviários_motorizados_presumivelmente_em_circulação__segundo_o_tipo_de_veículo">#REF!</definedName>
    <definedName name="Query1" localSheetId="16">#REF!</definedName>
    <definedName name="Query1" localSheetId="1">#REF!</definedName>
    <definedName name="Query1">#REF!</definedName>
    <definedName name="Query2" localSheetId="16">#REF!</definedName>
    <definedName name="Query2" localSheetId="1">#REF!</definedName>
    <definedName name="Query2">#REF!</definedName>
    <definedName name="query3" localSheetId="16">#REF!</definedName>
    <definedName name="query3" localSheetId="1">#REF!</definedName>
    <definedName name="query3">#REF!</definedName>
    <definedName name="rr" localSheetId="16">#REF!</definedName>
    <definedName name="rr" localSheetId="1">#REF!</definedName>
    <definedName name="rr">#REF!</definedName>
    <definedName name="SPSS" localSheetId="16">#REF!</definedName>
    <definedName name="SPSS" localSheetId="1">#REF!</definedName>
    <definedName name="SPSS">#REF!</definedName>
    <definedName name="Tit_1" localSheetId="16">#REF!</definedName>
    <definedName name="Tit_1" localSheetId="1">#REF!</definedName>
    <definedName name="Tit_1">#REF!</definedName>
    <definedName name="Tit_2" localSheetId="16">#REF!</definedName>
    <definedName name="Tit_2" localSheetId="1">#REF!</definedName>
    <definedName name="Tit_2">#REF!</definedName>
    <definedName name="Tit_3" localSheetId="16">#REF!</definedName>
    <definedName name="Tit_3" localSheetId="1">#REF!</definedName>
    <definedName name="Tit_3">#REF!</definedName>
    <definedName name="Tit_4" localSheetId="16">#REF!</definedName>
    <definedName name="Tit_4" localSheetId="1">#REF!</definedName>
    <definedName name="Tit_4">#REF!</definedName>
    <definedName name="Tit_5" localSheetId="16">#REF!</definedName>
    <definedName name="Tit_5" localSheetId="1">#REF!</definedName>
    <definedName name="Tit_5">#REF!</definedName>
    <definedName name="Titulo" localSheetId="16">#REF!</definedName>
    <definedName name="Titulo" localSheetId="1">#REF!</definedName>
    <definedName name="Titulo">#REF!</definedName>
    <definedName name="Todo" localSheetId="16">#REF!</definedName>
    <definedName name="Todo" localSheetId="1">#REF!</definedName>
    <definedName name="Todo">#REF!</definedName>
    <definedName name="Total_Receita_por_concelho" localSheetId="16">#REF!</definedName>
    <definedName name="Total_Receita_por_concelho" localSheetId="1">#REF!</definedName>
    <definedName name="Total_Receita_por_concelho">#REF!</definedName>
    <definedName name="tt" localSheetId="16">#REF!</definedName>
    <definedName name="tt" localSheetId="1">#REF!</definedName>
    <definedName name="tt">#REF!</definedName>
    <definedName name="Tudo" localSheetId="16">#REF!</definedName>
    <definedName name="Tudo" localSheetId="1">#REF!</definedName>
    <definedName name="Tudo">#REF!</definedName>
    <definedName name="vsdv" localSheetId="16">#REF!</definedName>
    <definedName name="vsdv" localSheetId="1">#REF!</definedName>
    <definedName name="vsdv">#REF!</definedName>
    <definedName name="wefqwer" localSheetId="16">#REF!</definedName>
    <definedName name="wefqwer" localSheetId="1">#REF!</definedName>
    <definedName name="wefqwer">#REF!</definedName>
    <definedName name="wqdswe" localSheetId="16">#REF!</definedName>
    <definedName name="wqdswe" localSheetId="1">#REF!</definedName>
    <definedName name="wqdswe">#REF!</definedName>
    <definedName name="ww" localSheetId="16">#REF!</definedName>
    <definedName name="ww" localSheetId="1">#REF!</definedName>
    <definedName name="ww">#REF!</definedName>
    <definedName name="xx" localSheetId="16">#REF!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5" l="1"/>
  <c r="D19" i="5"/>
  <c r="E19" i="5"/>
  <c r="F19" i="5"/>
  <c r="G19" i="5"/>
  <c r="H19" i="5"/>
  <c r="I19" i="5"/>
  <c r="B19" i="5"/>
  <c r="J7" i="24"/>
  <c r="F15" i="20" l="1"/>
  <c r="E15" i="20"/>
  <c r="J10" i="18"/>
  <c r="K7" i="16"/>
  <c r="L7" i="16"/>
  <c r="M7" i="16"/>
  <c r="K8" i="16"/>
  <c r="L8" i="16"/>
  <c r="M8" i="16"/>
  <c r="K9" i="16"/>
  <c r="L9" i="16"/>
  <c r="M9" i="16"/>
  <c r="K10" i="16"/>
  <c r="L10" i="16"/>
  <c r="M10" i="16"/>
  <c r="K11" i="16"/>
  <c r="L11" i="16"/>
  <c r="M11" i="16"/>
  <c r="K12" i="16"/>
  <c r="L12" i="16"/>
  <c r="M12" i="16"/>
  <c r="K13" i="16"/>
  <c r="L13" i="16"/>
  <c r="M13" i="16"/>
  <c r="L6" i="16"/>
  <c r="M6" i="16"/>
  <c r="K6" i="16"/>
  <c r="P6" i="11" l="1"/>
  <c r="P7" i="11"/>
  <c r="O6" i="11"/>
  <c r="O7" i="11"/>
  <c r="N6" i="11"/>
  <c r="N7" i="11"/>
  <c r="P6" i="10"/>
  <c r="P7" i="10"/>
  <c r="P8" i="10"/>
  <c r="O6" i="10"/>
  <c r="O7" i="10"/>
  <c r="O8" i="10"/>
  <c r="N6" i="10"/>
  <c r="N7" i="10"/>
  <c r="N8" i="10"/>
  <c r="C20" i="5"/>
  <c r="D20" i="5"/>
  <c r="E20" i="5"/>
  <c r="F20" i="5"/>
  <c r="G20" i="5"/>
  <c r="H20" i="5"/>
  <c r="I20" i="5"/>
  <c r="B20" i="5"/>
  <c r="I6" i="5"/>
  <c r="I7" i="5"/>
  <c r="I8" i="5"/>
  <c r="I9" i="5"/>
  <c r="I10" i="5"/>
  <c r="I11" i="5"/>
  <c r="I12" i="5"/>
  <c r="I13" i="5"/>
  <c r="E6" i="5"/>
  <c r="E7" i="5"/>
  <c r="E8" i="5"/>
  <c r="E9" i="5"/>
  <c r="E10" i="5"/>
  <c r="E11" i="5"/>
  <c r="E12" i="5"/>
  <c r="E13" i="5"/>
  <c r="A4" i="22"/>
  <c r="A4" i="21"/>
  <c r="A4" i="20"/>
  <c r="A4" i="19"/>
  <c r="A4" i="18"/>
  <c r="A4" i="17"/>
  <c r="A18" i="16"/>
  <c r="A4" i="16"/>
  <c r="A4" i="15"/>
  <c r="A13" i="14"/>
  <c r="A4" i="14"/>
  <c r="A4" i="13"/>
  <c r="A19" i="12"/>
  <c r="A4" i="12"/>
  <c r="A12" i="11"/>
  <c r="A4" i="11"/>
  <c r="A13" i="10"/>
  <c r="A4" i="10"/>
  <c r="A4" i="9"/>
  <c r="A4" i="8"/>
  <c r="A4" i="7"/>
  <c r="A4" i="4"/>
  <c r="L35" i="6"/>
  <c r="L36" i="6"/>
  <c r="K35" i="6"/>
  <c r="K36" i="6"/>
  <c r="I35" i="6"/>
  <c r="I36" i="6"/>
  <c r="H35" i="6"/>
  <c r="H36" i="6"/>
  <c r="F35" i="6"/>
  <c r="F36" i="6"/>
  <c r="E35" i="6"/>
  <c r="E36" i="6"/>
  <c r="B35" i="6"/>
  <c r="B36" i="6"/>
  <c r="C35" i="6"/>
  <c r="C36" i="6"/>
  <c r="N6" i="12"/>
  <c r="O6" i="12"/>
  <c r="P6" i="12"/>
  <c r="N7" i="12"/>
  <c r="O7" i="12"/>
  <c r="P7" i="12"/>
  <c r="N8" i="12"/>
  <c r="O8" i="12"/>
  <c r="P8" i="12"/>
  <c r="N9" i="12"/>
  <c r="O9" i="12"/>
  <c r="P9" i="12"/>
  <c r="N10" i="12"/>
  <c r="O10" i="12"/>
  <c r="P10" i="12"/>
  <c r="N11" i="12"/>
  <c r="O11" i="12"/>
  <c r="P11" i="12"/>
  <c r="N12" i="12"/>
  <c r="O12" i="12"/>
  <c r="P12" i="12"/>
  <c r="N13" i="12"/>
  <c r="O13" i="12"/>
  <c r="P13" i="12"/>
  <c r="M11" i="9" l="1"/>
  <c r="L34" i="6"/>
  <c r="K34" i="6"/>
  <c r="I34" i="6"/>
  <c r="H34" i="6"/>
  <c r="F34" i="6"/>
  <c r="E34" i="6"/>
  <c r="C34" i="6"/>
  <c r="B34" i="6"/>
  <c r="I9" i="17"/>
  <c r="C9" i="18" s="1"/>
  <c r="H9" i="17"/>
  <c r="B9" i="18" s="1"/>
  <c r="I8" i="17"/>
  <c r="C8" i="18" s="1"/>
  <c r="H8" i="17"/>
  <c r="B8" i="18" s="1"/>
  <c r="I7" i="17"/>
  <c r="C7" i="18" s="1"/>
  <c r="H7" i="17"/>
  <c r="B7" i="18" s="1"/>
  <c r="I6" i="17"/>
  <c r="C6" i="18" s="1"/>
  <c r="H6" i="17"/>
  <c r="B6" i="18" s="1"/>
  <c r="L33" i="6"/>
  <c r="L32" i="6"/>
  <c r="I33" i="6"/>
  <c r="I32" i="6"/>
  <c r="F33" i="6"/>
  <c r="F32" i="6"/>
  <c r="C33" i="6"/>
  <c r="K33" i="6"/>
  <c r="K32" i="6"/>
  <c r="H33" i="6"/>
  <c r="H32" i="6"/>
  <c r="E33" i="6"/>
  <c r="E32" i="6"/>
  <c r="B33" i="6"/>
  <c r="J7" i="18"/>
  <c r="J8" i="18"/>
  <c r="J9" i="18"/>
  <c r="J6" i="18"/>
  <c r="G8" i="9"/>
  <c r="G10" i="9"/>
  <c r="G11" i="9"/>
  <c r="L31" i="6"/>
  <c r="K31" i="6"/>
  <c r="I31" i="6"/>
  <c r="H31" i="6"/>
  <c r="F31" i="6"/>
  <c r="E31" i="6"/>
  <c r="C31" i="6"/>
  <c r="C32" i="6"/>
  <c r="B31" i="6"/>
  <c r="B32" i="6"/>
  <c r="I28" i="16"/>
  <c r="H28" i="16"/>
  <c r="I27" i="16"/>
  <c r="H27" i="16"/>
  <c r="I26" i="16"/>
  <c r="H26" i="16"/>
  <c r="I25" i="16"/>
  <c r="H25" i="16"/>
  <c r="I24" i="16"/>
  <c r="H24" i="16"/>
  <c r="I23" i="16"/>
  <c r="H23" i="16"/>
  <c r="I22" i="16"/>
  <c r="H22" i="16"/>
  <c r="I21" i="16"/>
  <c r="H21" i="16"/>
  <c r="F28" i="16"/>
  <c r="E28" i="16"/>
  <c r="F27" i="16"/>
  <c r="E27" i="16"/>
  <c r="F26" i="16"/>
  <c r="E26" i="16"/>
  <c r="F25" i="16"/>
  <c r="E25" i="16"/>
  <c r="F24" i="16"/>
  <c r="E24" i="16"/>
  <c r="F23" i="16"/>
  <c r="E23" i="16"/>
  <c r="F22" i="16"/>
  <c r="E22" i="16"/>
  <c r="F21" i="16"/>
  <c r="E21" i="16"/>
  <c r="C27" i="16"/>
  <c r="C22" i="16"/>
  <c r="C23" i="16"/>
  <c r="C24" i="16"/>
  <c r="C25" i="16"/>
  <c r="C26" i="16"/>
  <c r="C28" i="16"/>
  <c r="C21" i="16"/>
  <c r="B22" i="16"/>
  <c r="B23" i="16"/>
  <c r="B24" i="16"/>
  <c r="B25" i="16"/>
  <c r="B26" i="16"/>
  <c r="B27" i="16"/>
  <c r="B28" i="16"/>
  <c r="B21" i="16"/>
  <c r="I18" i="14"/>
  <c r="H18" i="14"/>
  <c r="I17" i="14"/>
  <c r="H17" i="14"/>
  <c r="I16" i="14"/>
  <c r="H16" i="14"/>
  <c r="F18" i="14"/>
  <c r="E18" i="14"/>
  <c r="F17" i="14"/>
  <c r="E17" i="14"/>
  <c r="F16" i="14"/>
  <c r="E16" i="14"/>
  <c r="C17" i="14"/>
  <c r="C18" i="14"/>
  <c r="C16" i="14"/>
  <c r="B17" i="14"/>
  <c r="B18" i="14"/>
  <c r="B16" i="14"/>
  <c r="L29" i="12"/>
  <c r="K29" i="12"/>
  <c r="L28" i="12"/>
  <c r="K28" i="12"/>
  <c r="L27" i="12"/>
  <c r="K27" i="12"/>
  <c r="L26" i="12"/>
  <c r="K26" i="12"/>
  <c r="L25" i="12"/>
  <c r="K25" i="12"/>
  <c r="L24" i="12"/>
  <c r="K24" i="12"/>
  <c r="L23" i="12"/>
  <c r="K23" i="12"/>
  <c r="L22" i="12"/>
  <c r="K22" i="12"/>
  <c r="I29" i="12"/>
  <c r="H29" i="12"/>
  <c r="I28" i="12"/>
  <c r="H28" i="12"/>
  <c r="I27" i="12"/>
  <c r="H27" i="12"/>
  <c r="I26" i="12"/>
  <c r="H26" i="12"/>
  <c r="I25" i="12"/>
  <c r="H25" i="12"/>
  <c r="I24" i="12"/>
  <c r="H24" i="12"/>
  <c r="I23" i="12"/>
  <c r="H23" i="12"/>
  <c r="I22" i="12"/>
  <c r="H22" i="12"/>
  <c r="F29" i="12"/>
  <c r="E29" i="12"/>
  <c r="F28" i="12"/>
  <c r="E28" i="12"/>
  <c r="F27" i="12"/>
  <c r="E27" i="12"/>
  <c r="F26" i="12"/>
  <c r="E26" i="12"/>
  <c r="F25" i="12"/>
  <c r="E25" i="12"/>
  <c r="F24" i="12"/>
  <c r="E24" i="12"/>
  <c r="F23" i="12"/>
  <c r="E23" i="12"/>
  <c r="F22" i="12"/>
  <c r="E22" i="12"/>
  <c r="C23" i="12"/>
  <c r="C24" i="12"/>
  <c r="C25" i="12"/>
  <c r="C26" i="12"/>
  <c r="C27" i="12"/>
  <c r="C28" i="12"/>
  <c r="C29" i="12"/>
  <c r="C22" i="12"/>
  <c r="B23" i="12"/>
  <c r="B24" i="12"/>
  <c r="B25" i="12"/>
  <c r="B26" i="12"/>
  <c r="B27" i="12"/>
  <c r="B28" i="12"/>
  <c r="B29" i="12"/>
  <c r="B22" i="12"/>
  <c r="L16" i="11"/>
  <c r="K16" i="11"/>
  <c r="L15" i="11"/>
  <c r="K15" i="11"/>
  <c r="I16" i="11"/>
  <c r="H16" i="11"/>
  <c r="I15" i="11"/>
  <c r="H15" i="11"/>
  <c r="F16" i="11"/>
  <c r="E16" i="11"/>
  <c r="F15" i="11"/>
  <c r="E15" i="11"/>
  <c r="C16" i="11"/>
  <c r="C15" i="11"/>
  <c r="B16" i="11"/>
  <c r="B15" i="11"/>
  <c r="L18" i="10"/>
  <c r="K18" i="10"/>
  <c r="L17" i="10"/>
  <c r="K17" i="10"/>
  <c r="L16" i="10"/>
  <c r="K16" i="10"/>
  <c r="I18" i="10"/>
  <c r="H18" i="10"/>
  <c r="I17" i="10"/>
  <c r="H17" i="10"/>
  <c r="I16" i="10"/>
  <c r="H16" i="10"/>
  <c r="F18" i="10"/>
  <c r="E18" i="10"/>
  <c r="F17" i="10"/>
  <c r="E17" i="10"/>
  <c r="F16" i="10"/>
  <c r="E16" i="10"/>
  <c r="C17" i="10"/>
  <c r="C18" i="10"/>
  <c r="C16" i="10"/>
  <c r="B17" i="10"/>
  <c r="B18" i="10"/>
  <c r="B16" i="10"/>
  <c r="K26" i="6"/>
  <c r="L26" i="6"/>
  <c r="K27" i="6"/>
  <c r="L27" i="6"/>
  <c r="K28" i="6"/>
  <c r="L28" i="6"/>
  <c r="K29" i="6"/>
  <c r="L29" i="6"/>
  <c r="K30" i="6"/>
  <c r="L30" i="6"/>
  <c r="H26" i="6"/>
  <c r="I26" i="6"/>
  <c r="H27" i="6"/>
  <c r="I27" i="6"/>
  <c r="H28" i="6"/>
  <c r="I28" i="6"/>
  <c r="H29" i="6"/>
  <c r="I29" i="6"/>
  <c r="H30" i="6"/>
  <c r="I30" i="6"/>
  <c r="L25" i="6"/>
  <c r="K25" i="6"/>
  <c r="I25" i="6"/>
  <c r="H25" i="6"/>
  <c r="E26" i="6"/>
  <c r="F26" i="6"/>
  <c r="E27" i="6"/>
  <c r="F27" i="6"/>
  <c r="E28" i="6"/>
  <c r="F28" i="6"/>
  <c r="E29" i="6"/>
  <c r="F29" i="6"/>
  <c r="E30" i="6"/>
  <c r="F30" i="6"/>
  <c r="F25" i="6"/>
  <c r="E25" i="6"/>
  <c r="C26" i="6"/>
  <c r="C27" i="6"/>
  <c r="C28" i="6"/>
  <c r="C29" i="6"/>
  <c r="C30" i="6"/>
  <c r="C25" i="6"/>
  <c r="B26" i="6"/>
  <c r="B27" i="6"/>
  <c r="B28" i="6"/>
  <c r="B29" i="6"/>
  <c r="B30" i="6"/>
  <c r="B25" i="6"/>
  <c r="A3" i="24" l="1"/>
  <c r="N16" i="11" l="1"/>
  <c r="O16" i="11"/>
  <c r="N15" i="11"/>
  <c r="O15" i="11"/>
  <c r="O17" i="10" l="1"/>
  <c r="N17" i="10"/>
  <c r="N16" i="10"/>
  <c r="O16" i="10"/>
  <c r="N18" i="10"/>
  <c r="O18" i="10"/>
  <c r="J9" i="14"/>
  <c r="G9" i="14"/>
  <c r="D9" i="14"/>
  <c r="M14" i="12"/>
  <c r="J14" i="12"/>
  <c r="G14" i="12"/>
  <c r="D14" i="12"/>
  <c r="D11" i="9"/>
  <c r="H22" i="5"/>
  <c r="G22" i="5"/>
  <c r="F22" i="5"/>
  <c r="D22" i="5"/>
  <c r="C22" i="5"/>
  <c r="B22" i="5"/>
  <c r="P14" i="12" l="1"/>
  <c r="G7" i="4"/>
  <c r="G7" i="1"/>
  <c r="J13" i="9" l="1"/>
  <c r="E18" i="5" l="1"/>
  <c r="E17" i="5"/>
  <c r="E16" i="5"/>
  <c r="E15" i="5"/>
  <c r="E14" i="5"/>
  <c r="E5" i="5"/>
  <c r="E22" i="5" l="1"/>
  <c r="I16" i="5"/>
  <c r="I17" i="5"/>
  <c r="I18" i="5"/>
  <c r="I14" i="5"/>
  <c r="I15" i="5"/>
  <c r="I5" i="5"/>
  <c r="N23" i="12"/>
  <c r="O23" i="12"/>
  <c r="N24" i="12"/>
  <c r="O24" i="12"/>
  <c r="N25" i="12"/>
  <c r="O25" i="12"/>
  <c r="N26" i="12"/>
  <c r="O26" i="12"/>
  <c r="N27" i="12"/>
  <c r="O27" i="12"/>
  <c r="N28" i="12"/>
  <c r="O28" i="12"/>
  <c r="N29" i="12"/>
  <c r="O29" i="12"/>
  <c r="O22" i="12"/>
  <c r="N22" i="12"/>
  <c r="G10" i="13"/>
  <c r="G6" i="13"/>
  <c r="J9" i="9"/>
  <c r="D12" i="9"/>
  <c r="D13" i="9"/>
  <c r="G8" i="4"/>
  <c r="M12" i="9"/>
  <c r="I22" i="5" l="1"/>
  <c r="B21" i="5"/>
  <c r="C14" i="16"/>
  <c r="D14" i="16"/>
  <c r="E14" i="16"/>
  <c r="F14" i="16"/>
  <c r="G14" i="16"/>
  <c r="H14" i="16"/>
  <c r="I14" i="16"/>
  <c r="J14" i="16"/>
  <c r="B14" i="16"/>
  <c r="E7" i="15"/>
  <c r="E8" i="15"/>
  <c r="E9" i="15"/>
  <c r="E10" i="15"/>
  <c r="E11" i="15"/>
  <c r="E12" i="15"/>
  <c r="E6" i="15"/>
  <c r="B13" i="15"/>
  <c r="K8" i="11"/>
  <c r="L8" i="11"/>
  <c r="M8" i="11"/>
  <c r="H8" i="11"/>
  <c r="I8" i="11"/>
  <c r="J8" i="11"/>
  <c r="C8" i="11"/>
  <c r="D8" i="11"/>
  <c r="E8" i="11"/>
  <c r="F8" i="11"/>
  <c r="G8" i="11"/>
  <c r="B8" i="11"/>
  <c r="C9" i="10"/>
  <c r="D9" i="10"/>
  <c r="E9" i="10"/>
  <c r="F9" i="10"/>
  <c r="G9" i="10"/>
  <c r="H9" i="10"/>
  <c r="I9" i="10"/>
  <c r="J9" i="10"/>
  <c r="K9" i="10"/>
  <c r="L9" i="10"/>
  <c r="M9" i="10"/>
  <c r="C18" i="6"/>
  <c r="D18" i="6"/>
  <c r="E18" i="6"/>
  <c r="F18" i="6"/>
  <c r="G18" i="6"/>
  <c r="H18" i="6"/>
  <c r="I18" i="6"/>
  <c r="J18" i="6"/>
  <c r="K18" i="6"/>
  <c r="L18" i="6"/>
  <c r="M18" i="6"/>
  <c r="B18" i="6"/>
  <c r="G15" i="20"/>
  <c r="L24" i="16" l="1"/>
  <c r="K24" i="16"/>
  <c r="L28" i="16"/>
  <c r="K28" i="16"/>
  <c r="F29" i="16"/>
  <c r="E29" i="16"/>
  <c r="L27" i="16"/>
  <c r="K27" i="16"/>
  <c r="L23" i="16"/>
  <c r="K23" i="16"/>
  <c r="B29" i="16"/>
  <c r="C29" i="16"/>
  <c r="L25" i="16"/>
  <c r="K25" i="16"/>
  <c r="L26" i="16"/>
  <c r="K26" i="16"/>
  <c r="L22" i="16"/>
  <c r="K22" i="16"/>
  <c r="L21" i="16"/>
  <c r="K21" i="16"/>
  <c r="I29" i="16"/>
  <c r="H29" i="16"/>
  <c r="L17" i="11"/>
  <c r="K17" i="11"/>
  <c r="I17" i="11"/>
  <c r="H17" i="11"/>
  <c r="E17" i="11"/>
  <c r="F17" i="11"/>
  <c r="B17" i="11"/>
  <c r="C17" i="11"/>
  <c r="I19" i="10"/>
  <c r="H19" i="10"/>
  <c r="L19" i="10"/>
  <c r="K19" i="10"/>
  <c r="C19" i="10"/>
  <c r="F19" i="10"/>
  <c r="E19" i="10"/>
  <c r="B37" i="6"/>
  <c r="C37" i="6"/>
  <c r="H37" i="6"/>
  <c r="I37" i="6"/>
  <c r="F37" i="6"/>
  <c r="E37" i="6"/>
  <c r="K37" i="6"/>
  <c r="L37" i="6"/>
  <c r="N8" i="11"/>
  <c r="P8" i="11"/>
  <c r="O8" i="11"/>
  <c r="P9" i="10"/>
  <c r="O9" i="10"/>
  <c r="M14" i="16"/>
  <c r="L14" i="16"/>
  <c r="K14" i="16"/>
  <c r="B20" i="23"/>
  <c r="C9" i="22"/>
  <c r="B9" i="22"/>
  <c r="D7" i="22"/>
  <c r="D8" i="22"/>
  <c r="D6" i="22"/>
  <c r="G7" i="21"/>
  <c r="F8" i="21"/>
  <c r="E8" i="21"/>
  <c r="D7" i="21"/>
  <c r="H16" i="20"/>
  <c r="C15" i="20"/>
  <c r="B15" i="20"/>
  <c r="H10" i="20"/>
  <c r="H12" i="20"/>
  <c r="H14" i="20"/>
  <c r="H8" i="20"/>
  <c r="G9" i="20"/>
  <c r="G11" i="20"/>
  <c r="G13" i="20"/>
  <c r="G7" i="20"/>
  <c r="D9" i="20"/>
  <c r="D11" i="20"/>
  <c r="D13" i="20"/>
  <c r="D7" i="20"/>
  <c r="C14" i="19"/>
  <c r="B14" i="19"/>
  <c r="D7" i="19"/>
  <c r="D8" i="19"/>
  <c r="D9" i="19"/>
  <c r="D10" i="19"/>
  <c r="D11" i="19"/>
  <c r="D12" i="19"/>
  <c r="D13" i="19"/>
  <c r="D6" i="19"/>
  <c r="F10" i="18"/>
  <c r="E10" i="18"/>
  <c r="C10" i="18"/>
  <c r="B10" i="18"/>
  <c r="G7" i="18"/>
  <c r="G8" i="18"/>
  <c r="G9" i="18"/>
  <c r="D7" i="18"/>
  <c r="D8" i="18"/>
  <c r="D9" i="18"/>
  <c r="G6" i="18"/>
  <c r="D6" i="18"/>
  <c r="I10" i="17"/>
  <c r="H10" i="17"/>
  <c r="F10" i="17"/>
  <c r="E10" i="17"/>
  <c r="C10" i="17"/>
  <c r="B10" i="17"/>
  <c r="J7" i="17"/>
  <c r="J8" i="17"/>
  <c r="J9" i="17"/>
  <c r="G7" i="17"/>
  <c r="G8" i="17"/>
  <c r="G9" i="17"/>
  <c r="D8" i="17"/>
  <c r="D9" i="17"/>
  <c r="J6" i="17"/>
  <c r="G6" i="17"/>
  <c r="D7" i="17"/>
  <c r="D13" i="15"/>
  <c r="E13" i="15" s="1"/>
  <c r="C13" i="15"/>
  <c r="F7" i="15"/>
  <c r="F8" i="15"/>
  <c r="F9" i="15"/>
  <c r="F10" i="15"/>
  <c r="F11" i="15"/>
  <c r="F12" i="15"/>
  <c r="F6" i="15"/>
  <c r="I9" i="14"/>
  <c r="I19" i="14" s="1"/>
  <c r="H9" i="14"/>
  <c r="H19" i="14" s="1"/>
  <c r="F9" i="14"/>
  <c r="F19" i="14" s="1"/>
  <c r="E9" i="14"/>
  <c r="E19" i="14" s="1"/>
  <c r="C9" i="14"/>
  <c r="C19" i="14" s="1"/>
  <c r="B9" i="14"/>
  <c r="B19" i="14" s="1"/>
  <c r="L24" i="13"/>
  <c r="K24" i="13"/>
  <c r="I24" i="13"/>
  <c r="H24" i="13"/>
  <c r="F24" i="13"/>
  <c r="E24" i="13"/>
  <c r="C24" i="13"/>
  <c r="B24" i="13"/>
  <c r="M7" i="13"/>
  <c r="M8" i="13"/>
  <c r="M9" i="13"/>
  <c r="M10" i="13"/>
  <c r="M11" i="13"/>
  <c r="M12" i="13"/>
  <c r="M13" i="13"/>
  <c r="M14" i="13"/>
  <c r="M15" i="13"/>
  <c r="M16" i="13"/>
  <c r="M17" i="13"/>
  <c r="M18" i="13"/>
  <c r="M19" i="13"/>
  <c r="M20" i="13"/>
  <c r="M21" i="13"/>
  <c r="M22" i="13"/>
  <c r="M23" i="13"/>
  <c r="J7" i="13"/>
  <c r="J8" i="13"/>
  <c r="J9" i="13"/>
  <c r="J10" i="13"/>
  <c r="J11" i="13"/>
  <c r="J12" i="13"/>
  <c r="J13" i="13"/>
  <c r="J14" i="13"/>
  <c r="J15" i="13"/>
  <c r="J16" i="13"/>
  <c r="J17" i="13"/>
  <c r="J18" i="13"/>
  <c r="J19" i="13"/>
  <c r="J20" i="13"/>
  <c r="J21" i="13"/>
  <c r="J22" i="13"/>
  <c r="J23" i="13"/>
  <c r="G7" i="13"/>
  <c r="G8" i="13"/>
  <c r="G9" i="13"/>
  <c r="G11" i="13"/>
  <c r="G12" i="13"/>
  <c r="G13" i="13"/>
  <c r="G14" i="13"/>
  <c r="G15" i="13"/>
  <c r="G16" i="13"/>
  <c r="G17" i="13"/>
  <c r="G18" i="13"/>
  <c r="G19" i="13"/>
  <c r="G20" i="13"/>
  <c r="G21" i="13"/>
  <c r="G22" i="13"/>
  <c r="G23" i="13"/>
  <c r="D7" i="13"/>
  <c r="D8" i="13"/>
  <c r="D9" i="13"/>
  <c r="D10" i="13"/>
  <c r="D11" i="13"/>
  <c r="D12" i="13"/>
  <c r="D13" i="13"/>
  <c r="D14" i="13"/>
  <c r="D15" i="13"/>
  <c r="D16" i="13"/>
  <c r="D17" i="13"/>
  <c r="D18" i="13"/>
  <c r="D19" i="13"/>
  <c r="D20" i="13"/>
  <c r="D21" i="13"/>
  <c r="D22" i="13"/>
  <c r="D23" i="13"/>
  <c r="M6" i="13"/>
  <c r="J6" i="13"/>
  <c r="D6" i="13"/>
  <c r="L14" i="12"/>
  <c r="L30" i="12" s="1"/>
  <c r="K14" i="12"/>
  <c r="K30" i="12" s="1"/>
  <c r="I14" i="12"/>
  <c r="I30" i="12" s="1"/>
  <c r="H14" i="12"/>
  <c r="H30" i="12" s="1"/>
  <c r="F14" i="12"/>
  <c r="F30" i="12" s="1"/>
  <c r="E14" i="12"/>
  <c r="E30" i="12" s="1"/>
  <c r="C14" i="12"/>
  <c r="C30" i="12" s="1"/>
  <c r="B14" i="12"/>
  <c r="B30" i="12" s="1"/>
  <c r="B9" i="10"/>
  <c r="N9" i="10" s="1"/>
  <c r="L14" i="9"/>
  <c r="K14" i="9"/>
  <c r="I14" i="9"/>
  <c r="H14" i="9"/>
  <c r="F14" i="9"/>
  <c r="E14" i="9"/>
  <c r="C14" i="9"/>
  <c r="B14" i="9"/>
  <c r="M7" i="9"/>
  <c r="M8" i="9"/>
  <c r="M9" i="9"/>
  <c r="M10" i="9"/>
  <c r="M13" i="9"/>
  <c r="J7" i="9"/>
  <c r="J8" i="9"/>
  <c r="G7" i="9"/>
  <c r="D7" i="9"/>
  <c r="D8" i="9"/>
  <c r="D9" i="9"/>
  <c r="D10" i="9"/>
  <c r="M6" i="9"/>
  <c r="J6" i="9"/>
  <c r="G6" i="9"/>
  <c r="D6" i="9"/>
  <c r="L14" i="8"/>
  <c r="K14" i="8"/>
  <c r="I14" i="8"/>
  <c r="H14" i="8"/>
  <c r="F14" i="8"/>
  <c r="E14" i="8"/>
  <c r="C14" i="8"/>
  <c r="B14" i="8"/>
  <c r="M7" i="8"/>
  <c r="M8" i="8"/>
  <c r="M9" i="8"/>
  <c r="M10" i="8"/>
  <c r="M11" i="8"/>
  <c r="M12" i="8"/>
  <c r="M13" i="8"/>
  <c r="J7" i="8"/>
  <c r="J8" i="8"/>
  <c r="J9" i="8"/>
  <c r="J10" i="8"/>
  <c r="J11" i="8"/>
  <c r="J12" i="8"/>
  <c r="J13" i="8"/>
  <c r="G7" i="8"/>
  <c r="G8" i="8"/>
  <c r="G9" i="8"/>
  <c r="G10" i="8"/>
  <c r="G11" i="8"/>
  <c r="G12" i="8"/>
  <c r="G13" i="8"/>
  <c r="D7" i="8"/>
  <c r="D8" i="8"/>
  <c r="D9" i="8"/>
  <c r="D10" i="8"/>
  <c r="D11" i="8"/>
  <c r="D12" i="8"/>
  <c r="D13" i="8"/>
  <c r="M6" i="8"/>
  <c r="J6" i="8"/>
  <c r="G6" i="8"/>
  <c r="D6" i="8"/>
  <c r="L13" i="7"/>
  <c r="K13" i="7"/>
  <c r="I13" i="7"/>
  <c r="H13" i="7"/>
  <c r="F13" i="7"/>
  <c r="E13" i="7"/>
  <c r="C13" i="7"/>
  <c r="B13" i="7"/>
  <c r="M7" i="7"/>
  <c r="M8" i="7"/>
  <c r="M9" i="7"/>
  <c r="M10" i="7"/>
  <c r="M11" i="7"/>
  <c r="M12" i="7"/>
  <c r="J7" i="7"/>
  <c r="J8" i="7"/>
  <c r="J9" i="7"/>
  <c r="J10" i="7"/>
  <c r="J11" i="7"/>
  <c r="J12" i="7"/>
  <c r="G7" i="7"/>
  <c r="G8" i="7"/>
  <c r="G9" i="7"/>
  <c r="G10" i="7"/>
  <c r="G11" i="7"/>
  <c r="G12" i="7"/>
  <c r="D7" i="7"/>
  <c r="D8" i="7"/>
  <c r="D9" i="7"/>
  <c r="D10" i="7"/>
  <c r="D11" i="7"/>
  <c r="D12" i="7"/>
  <c r="M6" i="7"/>
  <c r="J6" i="7"/>
  <c r="G6" i="7"/>
  <c r="D6" i="7"/>
  <c r="C21" i="5"/>
  <c r="D21" i="5"/>
  <c r="E21" i="5"/>
  <c r="F21" i="5"/>
  <c r="G21" i="5"/>
  <c r="H21" i="5"/>
  <c r="I21" i="5"/>
  <c r="L9" i="4"/>
  <c r="K9" i="4"/>
  <c r="I9" i="4"/>
  <c r="H9" i="4"/>
  <c r="F9" i="4"/>
  <c r="E9" i="4"/>
  <c r="C9" i="4"/>
  <c r="B9" i="4"/>
  <c r="M7" i="4"/>
  <c r="M8" i="4"/>
  <c r="J7" i="4"/>
  <c r="J8" i="4"/>
  <c r="M6" i="4"/>
  <c r="J6" i="4"/>
  <c r="G6" i="4"/>
  <c r="D7" i="4"/>
  <c r="D8" i="4"/>
  <c r="D6" i="4"/>
  <c r="L9" i="1"/>
  <c r="K9" i="1"/>
  <c r="I9" i="1"/>
  <c r="H9" i="1"/>
  <c r="F9" i="1"/>
  <c r="E9" i="1"/>
  <c r="C9" i="1"/>
  <c r="B9" i="1"/>
  <c r="M7" i="1"/>
  <c r="M8" i="1"/>
  <c r="M6" i="1"/>
  <c r="J7" i="1"/>
  <c r="J8" i="1"/>
  <c r="J6" i="1"/>
  <c r="G8" i="1"/>
  <c r="G6" i="1"/>
  <c r="D7" i="1"/>
  <c r="D8" i="1"/>
  <c r="D6" i="1"/>
  <c r="M9" i="1" l="1"/>
  <c r="L29" i="16"/>
  <c r="K29" i="16"/>
  <c r="N17" i="11"/>
  <c r="O17" i="11"/>
  <c r="B19" i="10"/>
  <c r="N19" i="10"/>
  <c r="O19" i="10"/>
  <c r="M24" i="13"/>
  <c r="H8" i="21"/>
  <c r="D14" i="19"/>
  <c r="M14" i="8"/>
  <c r="O14" i="12"/>
  <c r="O30" i="12" s="1"/>
  <c r="D24" i="13"/>
  <c r="N14" i="12"/>
  <c r="N30" i="12" s="1"/>
  <c r="J14" i="9"/>
  <c r="G9" i="1"/>
  <c r="D9" i="1"/>
  <c r="D10" i="18"/>
  <c r="D10" i="17"/>
  <c r="M14" i="9"/>
  <c r="D9" i="22"/>
  <c r="J9" i="1"/>
  <c r="G10" i="17"/>
  <c r="J24" i="13"/>
  <c r="G24" i="13"/>
  <c r="J14" i="8"/>
  <c r="D15" i="20"/>
  <c r="G10" i="18"/>
  <c r="J10" i="17"/>
  <c r="F13" i="15"/>
  <c r="G14" i="9"/>
  <c r="D14" i="9"/>
  <c r="G14" i="8"/>
  <c r="D14" i="8"/>
  <c r="M13" i="7"/>
  <c r="J13" i="7"/>
  <c r="G13" i="7"/>
  <c r="D13" i="7"/>
  <c r="M9" i="4"/>
  <c r="J9" i="4"/>
  <c r="G9" i="4"/>
  <c r="D9" i="4"/>
</calcChain>
</file>

<file path=xl/sharedStrings.xml><?xml version="1.0" encoding="utf-8"?>
<sst xmlns="http://schemas.openxmlformats.org/spreadsheetml/2006/main" count="587" uniqueCount="260">
  <si>
    <t>1 - Sinistralidade em Portugal</t>
  </si>
  <si>
    <t>2 - Sinistralidade no Continente</t>
  </si>
  <si>
    <t>CAPÍTULO II - Fiscalização</t>
  </si>
  <si>
    <t>1 - Fiscalização ANSR, GNR, PSP e PML</t>
  </si>
  <si>
    <t>CAPÍTULO III - Processo Contraordenacional</t>
  </si>
  <si>
    <t>SIGLAS e  ABREVIATURAS</t>
  </si>
  <si>
    <t>AcV</t>
  </si>
  <si>
    <t>Acidente com vítimas</t>
  </si>
  <si>
    <t>AcVM</t>
  </si>
  <si>
    <t>Acidente com vítimas mortais</t>
  </si>
  <si>
    <t>AcFG</t>
  </si>
  <si>
    <t>Acidente com feridos graves</t>
  </si>
  <si>
    <t>AcFL</t>
  </si>
  <si>
    <t>Acidente com feridos leves</t>
  </si>
  <si>
    <t>ANSR</t>
  </si>
  <si>
    <t>Autoridade Nacional de Segurança Rodoviária</t>
  </si>
  <si>
    <t>BEAV</t>
  </si>
  <si>
    <t>Boletim Estatístico de Acidente de Viação</t>
  </si>
  <si>
    <t>FG</t>
  </si>
  <si>
    <t>Ferido grave</t>
  </si>
  <si>
    <t>FL</t>
  </si>
  <si>
    <t>Ferido leve</t>
  </si>
  <si>
    <t>GNR</t>
  </si>
  <si>
    <t>Guarda Nacional Republicana</t>
  </si>
  <si>
    <t>IGR</t>
  </si>
  <si>
    <t>Índice de gravidade</t>
  </si>
  <si>
    <t>PML</t>
  </si>
  <si>
    <t>Polícia Municipal de Lisboa</t>
  </si>
  <si>
    <t>PSP</t>
  </si>
  <si>
    <t>Polícia de Segurança Pública</t>
  </si>
  <si>
    <t>SINCRO</t>
  </si>
  <si>
    <t>VM</t>
  </si>
  <si>
    <t>p.p.</t>
  </si>
  <si>
    <t>Pontos percentuais</t>
  </si>
  <si>
    <t>Continente</t>
  </si>
  <si>
    <t>Total</t>
  </si>
  <si>
    <t>RA Açores</t>
  </si>
  <si>
    <t>RA Madeira</t>
  </si>
  <si>
    <t>RA</t>
  </si>
  <si>
    <t>Região Autónoma</t>
  </si>
  <si>
    <t>AcVM+AcFG</t>
  </si>
  <si>
    <t>Vítimas totais</t>
  </si>
  <si>
    <t>Mês</t>
  </si>
  <si>
    <t>2.ª feira</t>
  </si>
  <si>
    <t>3.ª feira</t>
  </si>
  <si>
    <t>4.ª feira</t>
  </si>
  <si>
    <t>5.ª feira</t>
  </si>
  <si>
    <t>6.ª feira</t>
  </si>
  <si>
    <t>Sábado</t>
  </si>
  <si>
    <t>Domingo</t>
  </si>
  <si>
    <t>Janeiro</t>
  </si>
  <si>
    <t>[00:00-03:00[</t>
  </si>
  <si>
    <t>[03:00-06:00[</t>
  </si>
  <si>
    <t>[06:00-09:00[</t>
  </si>
  <si>
    <t>[09:00-12:00[</t>
  </si>
  <si>
    <t>[12:00-15:00[</t>
  </si>
  <si>
    <t>[15:00-18:00[</t>
  </si>
  <si>
    <t>[18:00-21:00[</t>
  </si>
  <si>
    <t>Bom tempo</t>
  </si>
  <si>
    <t>Chuva</t>
  </si>
  <si>
    <t>Nevoeiro</t>
  </si>
  <si>
    <t>Vento</t>
  </si>
  <si>
    <t>Neve</t>
  </si>
  <si>
    <t>Fumo</t>
  </si>
  <si>
    <t>Granizo</t>
  </si>
  <si>
    <t>n.d.</t>
  </si>
  <si>
    <t>Atropelamento</t>
  </si>
  <si>
    <t>Colisão</t>
  </si>
  <si>
    <t>Despiste</t>
  </si>
  <si>
    <t>Dentro das localidades</t>
  </si>
  <si>
    <t>Fora das localidades</t>
  </si>
  <si>
    <t>Outras*</t>
  </si>
  <si>
    <t>*Inclui acessos, estradas florestais, pontes, variantes e não definidas</t>
  </si>
  <si>
    <t>AE</t>
  </si>
  <si>
    <t>Autoestrada</t>
  </si>
  <si>
    <t>EM</t>
  </si>
  <si>
    <t>EN</t>
  </si>
  <si>
    <t>Estrada nacional</t>
  </si>
  <si>
    <t>ER</t>
  </si>
  <si>
    <t>Estrada regional</t>
  </si>
  <si>
    <t>Estrada municipal</t>
  </si>
  <si>
    <t>IC</t>
  </si>
  <si>
    <t>Itinerário Complementar</t>
  </si>
  <si>
    <t>IP</t>
  </si>
  <si>
    <t>Itinerário principal</t>
  </si>
  <si>
    <t>Aveiro</t>
  </si>
  <si>
    <t>Beja</t>
  </si>
  <si>
    <t>Braga</t>
  </si>
  <si>
    <t>Bragança</t>
  </si>
  <si>
    <t>C. Branco</t>
  </si>
  <si>
    <t>Coimbra</t>
  </si>
  <si>
    <t>Évora</t>
  </si>
  <si>
    <t>Faro</t>
  </si>
  <si>
    <t>Guarda</t>
  </si>
  <si>
    <t>Leiria</t>
  </si>
  <si>
    <t>Lisboa</t>
  </si>
  <si>
    <t>Portalegre</t>
  </si>
  <si>
    <t>Porto</t>
  </si>
  <si>
    <t>Santarém</t>
  </si>
  <si>
    <t>Setúbal</t>
  </si>
  <si>
    <t>V. Castelo</t>
  </si>
  <si>
    <t>Vila Real</t>
  </si>
  <si>
    <t>Viseu</t>
  </si>
  <si>
    <t>Condutores</t>
  </si>
  <si>
    <t>Passageiros</t>
  </si>
  <si>
    <t>Peões</t>
  </si>
  <si>
    <t>Velocípedes</t>
  </si>
  <si>
    <t>Veículos agrícolas</t>
  </si>
  <si>
    <t>N.º Condutores / Veículos fiscalizados presencialmente</t>
  </si>
  <si>
    <t>N.º Veículos fiscalizados por radar</t>
  </si>
  <si>
    <t>(1) Na PML, os veículos fiscalizados por radar fixo correspondem ao número de infrações</t>
  </si>
  <si>
    <t>Total de infrações</t>
  </si>
  <si>
    <t>Taxa de infração</t>
  </si>
  <si>
    <t>(2) Taxa de infração global: sem radares fixos PML (fiscalização e infrações)</t>
  </si>
  <si>
    <t>Infrações</t>
  </si>
  <si>
    <t>Tipo de infração</t>
  </si>
  <si>
    <t>Velocidade</t>
  </si>
  <si>
    <t>Álcool</t>
  </si>
  <si>
    <t>Seguro</t>
  </si>
  <si>
    <t>Inspeção periódica obrigatória</t>
  </si>
  <si>
    <t>Telemóvel</t>
  </si>
  <si>
    <t>Sistemas de retenção para crianças</t>
  </si>
  <si>
    <t>Outras</t>
  </si>
  <si>
    <t>N.º de veículos fiscalizados por radar</t>
  </si>
  <si>
    <t>Influência de álcool</t>
  </si>
  <si>
    <t>Testes efetuados</t>
  </si>
  <si>
    <t>Falta de habilitação legal para condução</t>
  </si>
  <si>
    <t>Detenções</t>
  </si>
  <si>
    <t>Nº de pontos disponíveis</t>
  </si>
  <si>
    <t>Nº de condutores</t>
  </si>
  <si>
    <t>Ano</t>
  </si>
  <si>
    <t>Nº de cartas cassadas</t>
  </si>
  <si>
    <t>Sistema Nacional de Controlo de Velocidade</t>
  </si>
  <si>
    <t>∆(%) 23/19</t>
  </si>
  <si>
    <t>∆(%) 23/22</t>
  </si>
  <si>
    <t>Motociclos</t>
  </si>
  <si>
    <t>Ciclomotores</t>
  </si>
  <si>
    <t>Veículos Intervenientes</t>
  </si>
  <si>
    <t>-</t>
  </si>
  <si>
    <t>N.º Condutores / Veículos fiscalizados</t>
  </si>
  <si>
    <t>Veículos ligeiros</t>
  </si>
  <si>
    <t>Veículos pesados</t>
  </si>
  <si>
    <t>Outros</t>
  </si>
  <si>
    <t>Março</t>
  </si>
  <si>
    <t>Quadro 3. Evolução da Sinistralidade no Continente</t>
  </si>
  <si>
    <t>Quadro 4. Sinistralidade no Continente por mês</t>
  </si>
  <si>
    <t>[21:00-00:00[</t>
  </si>
  <si>
    <t>Entidade fiscalizadora</t>
  </si>
  <si>
    <t>Quadro 1. Sinistralidade em Portugal, 2023 vs 2019</t>
  </si>
  <si>
    <t>Quadro 2. Sinistralidade em Portugal, 2023 vs 2022</t>
  </si>
  <si>
    <t>Total de vítimas</t>
  </si>
  <si>
    <t>Fevereiro</t>
  </si>
  <si>
    <t>Arruamento</t>
  </si>
  <si>
    <r>
      <t xml:space="preserve">PML </t>
    </r>
    <r>
      <rPr>
        <vertAlign val="superscript"/>
        <sz val="10"/>
        <rFont val="Arial"/>
        <family val="2"/>
      </rPr>
      <t>(1)</t>
    </r>
  </si>
  <si>
    <r>
      <t xml:space="preserve">Total </t>
    </r>
    <r>
      <rPr>
        <b/>
        <vertAlign val="superscript"/>
        <sz val="10"/>
        <rFont val="Arial"/>
        <family val="2"/>
      </rPr>
      <t>(2)</t>
    </r>
  </si>
  <si>
    <r>
      <t>PML</t>
    </r>
    <r>
      <rPr>
        <vertAlign val="superscript"/>
        <sz val="10"/>
        <rFont val="Arial"/>
        <family val="2"/>
      </rPr>
      <t>(1)</t>
    </r>
  </si>
  <si>
    <t xml:space="preserve">                        QUADROS DE RESULTADOS</t>
  </si>
  <si>
    <t>CAPÍTULO I - Sinistralidade a 24h</t>
  </si>
  <si>
    <t>23/19</t>
  </si>
  <si>
    <t>23/22</t>
  </si>
  <si>
    <t xml:space="preserve">∆ (%) </t>
  </si>
  <si>
    <t>N.º infrações
Tx. Infração</t>
  </si>
  <si>
    <t>N.º infrações</t>
  </si>
  <si>
    <t>Tx. Infração</t>
  </si>
  <si>
    <t>2023 (p)</t>
  </si>
  <si>
    <t>Vítima mortal (a 24h neste relatório)</t>
  </si>
  <si>
    <t>Total de Condutores /      Veículos fiscalizados</t>
  </si>
  <si>
    <t>Abril</t>
  </si>
  <si>
    <t>Maio</t>
  </si>
  <si>
    <t>Junho</t>
  </si>
  <si>
    <t>Julho</t>
  </si>
  <si>
    <t>Cintos de segurança</t>
  </si>
  <si>
    <t xml:space="preserve"> </t>
  </si>
  <si>
    <t>Agosto</t>
  </si>
  <si>
    <t>Setembro</t>
  </si>
  <si>
    <t>Brisa</t>
  </si>
  <si>
    <t>Ascendi</t>
  </si>
  <si>
    <t>Quadro 5. Sinistralidade no Continente por mês, taxas de variação</t>
  </si>
  <si>
    <t>Quadro 6. Sinistralidade no Continente por dia da semana</t>
  </si>
  <si>
    <t>Quadro 7. Sinistralidade no Continente por período horário</t>
  </si>
  <si>
    <t>Quadro 8. Sinistralidade no Continente por fatores atmosféricos</t>
  </si>
  <si>
    <t>Quadro 9. Sinistralidade no Continente por natureza</t>
  </si>
  <si>
    <t>Quadro 10. Sinistralidade no Continente por natureza, taxas de variação</t>
  </si>
  <si>
    <t>Quadro 11. Sinistralidade no Continente por localização</t>
  </si>
  <si>
    <t>Quadro 13. Sinistralidade no Continente por tipo de via</t>
  </si>
  <si>
    <t>Quadro 14. Sinistralidade no Continente por tipo de via, taxas de variação</t>
  </si>
  <si>
    <t>Quadro 12. Sinistralidade no Continente por localização, taxas de variação</t>
  </si>
  <si>
    <t>Quadro 15. Sinistralidade no Continente por distrito</t>
  </si>
  <si>
    <t>Quadro 16. Sinistralidade no Continente por categoria de utilizador</t>
  </si>
  <si>
    <t>Quadro 17. Sinistralidade no Continente por categoria de utilizador, taxas de variação</t>
  </si>
  <si>
    <t>Quadro 18. Sinistralidade no Continente por categoria de veículo</t>
  </si>
  <si>
    <t>Quadro 19. Sinistralidade no Continente por categoria de veículo e peões</t>
  </si>
  <si>
    <t>Quadro 20. Sinistralidade no Continente por categoria de veículo e peões, taxas de variação</t>
  </si>
  <si>
    <t>Quadro 21. Vítimas mortais por entidade gestora de via (EGV)</t>
  </si>
  <si>
    <t>Outubro</t>
  </si>
  <si>
    <t>Concessão Norte Litoral</t>
  </si>
  <si>
    <t>%</t>
  </si>
  <si>
    <t>TOTAL</t>
  </si>
  <si>
    <t>Novembro</t>
  </si>
  <si>
    <t>Guimarães, Marinha Grande, Porto, Salvaterra de Magos</t>
  </si>
  <si>
    <t>total</t>
  </si>
  <si>
    <t>Dezembro</t>
  </si>
  <si>
    <t>Quadro 21. Vítimas mortais por entidade gestora de via (EGV), resumo janeiro a dezembro 2023</t>
  </si>
  <si>
    <t>Até dezembro 2023</t>
  </si>
  <si>
    <t>Janeiro-dezembro</t>
  </si>
  <si>
    <t>Coimbra, Loulé</t>
  </si>
  <si>
    <t>Castelo Branco</t>
  </si>
  <si>
    <t>Alcobaça, Ansião, Aveiro, Braga, Leiria, Ourém, Palmela, Penafiel, Sesimbra, Sintra, Trofa, Viana do Castelo, Vila Nova de Famalicão, Vila Nova de Gaia</t>
  </si>
  <si>
    <t>Abrantes, Alcoutim, Almada, Almeirim, Almodôvar, Amarante, Barcelos, Beja, Cantanhede, Cartaxo, Cascais, Chaves, Fafe, Figueira de Castelo Rodrigo, Gondomar, Grândola, Maia, Melgaço, Monção, Monchique, Mondim de Basto, Penacova, Sabrosa, Santo Tirso, Sardoal, Sertã, Sines, Torres Vedras, Vila do Conde, Vila Real</t>
  </si>
  <si>
    <t>Águeda, Alandroal, Alenquer, Alijó, Aljustrel, Almeida, Amadora, Municipío Arouca, Arruda dos Vinhos, Avis, Barreiro, Batalha, Belmonte, Benavente, Cabeceiras de Basto, Caldas da Rainha, Caminha, Castro Daire, Castro Marim, Espinho, Estarreja, Évora, Faro, Felgueiras, Fornos de Algodres, Fundão, Lagos, Marco de Canaveses, Mealhada, Mirandela, Montemor-o-Velho, Montijo, Mourão, Nelas, Odemira, Oeiras, Oleiros, Olhão, Oliveira de Azeméis, Oliveira de Frades, Ovar, Paços de Ferreira, Paredes, Peso da Régua, Pinhel, Pombal, Ponte de Sor, Portalegre, Redondo, Rio Maior, Santiago do Cacém, Serpa, Setúbal, Silves, Sobral de Monte Agraço, Sousel, Tarouca, Terras de Bouro, Tomar, Trancoso, Vagos, Valpaços, Vidigueira, Vila Franca de Xira, Viseu, Vizela</t>
  </si>
  <si>
    <t>Tipo de Combustível</t>
  </si>
  <si>
    <t>GPL Auto</t>
  </si>
  <si>
    <t>Gasolina IO98</t>
  </si>
  <si>
    <t>Gasolina IO95</t>
  </si>
  <si>
    <r>
      <t xml:space="preserve">Gasóleo rodoviário </t>
    </r>
    <r>
      <rPr>
        <vertAlign val="superscript"/>
        <sz val="10"/>
        <rFont val="Arial"/>
        <family val="2"/>
      </rPr>
      <t>(1)</t>
    </r>
  </si>
  <si>
    <t>(1) Inclui o gasóleo simples, o gasóleo especial e biodiesel incorporado.</t>
  </si>
  <si>
    <t>Jan</t>
  </si>
  <si>
    <t>Fev</t>
  </si>
  <si>
    <t>Mar</t>
  </si>
  <si>
    <t>Abr</t>
  </si>
  <si>
    <t>Mai</t>
  </si>
  <si>
    <t>Jun</t>
  </si>
  <si>
    <t>Jul</t>
  </si>
  <si>
    <t>Ago</t>
  </si>
  <si>
    <t>Set</t>
  </si>
  <si>
    <t>Out</t>
  </si>
  <si>
    <t>Nov</t>
  </si>
  <si>
    <t>Dez</t>
  </si>
  <si>
    <t>Tipo de Gestão</t>
  </si>
  <si>
    <t>Entidade Gestora</t>
  </si>
  <si>
    <t>Concessionária
da Rede Rodoviária Nacional</t>
  </si>
  <si>
    <t>Infraestruturas Portugal</t>
  </si>
  <si>
    <t xml:space="preserve"> Concessionárias 
do Estado</t>
  </si>
  <si>
    <t>Globalvia (Beira Interior)</t>
  </si>
  <si>
    <t>Lusoponte</t>
  </si>
  <si>
    <t>Concessão Algarve</t>
  </si>
  <si>
    <t>Concessão Douro Litoral</t>
  </si>
  <si>
    <t>Concessão Oeste</t>
  </si>
  <si>
    <t xml:space="preserve"> - </t>
  </si>
  <si>
    <t>Gestão Municipal</t>
  </si>
  <si>
    <t>N.º VM / EGV</t>
  </si>
  <si>
    <t>Total 
VM</t>
  </si>
  <si>
    <t>∆(%)</t>
  </si>
  <si>
    <t>Quadro 22. Evolução da venda de combustível rodoviário, por tipo, 2023 vs 2022</t>
  </si>
  <si>
    <t>Média 2010-2019</t>
  </si>
  <si>
    <t>∆(%) 23/média 10-19</t>
  </si>
  <si>
    <t xml:space="preserve">                        Relatório Anual de Sinistralidade (24h), Fiscalização e Contraordenações</t>
  </si>
  <si>
    <t>Quadro 23. Condutores e veículos fiscalizados</t>
  </si>
  <si>
    <t>Quadro 24. Infrações</t>
  </si>
  <si>
    <t>Quadro 25. Tipologia de infrações</t>
  </si>
  <si>
    <t>Quadro 26.  Infrações por excesso de velocidade</t>
  </si>
  <si>
    <t>Quadro 27.  Infrações por influência de álcool</t>
  </si>
  <si>
    <t>Quadro 28.  Detenções</t>
  </si>
  <si>
    <t>Quadro 29.  Distribuição de condutores com perda de pontos pelo nº de pontos disponíveis</t>
  </si>
  <si>
    <t>Quadro 30.  Número de cartas cassadas</t>
  </si>
  <si>
    <t>Quadro 26. Infrações por excesso de velocidade</t>
  </si>
  <si>
    <t>Quadro 27. Infrações por influência de álcool</t>
  </si>
  <si>
    <t>Quadro 28. Detenções</t>
  </si>
  <si>
    <t>Quadro 29. Distribuição de condutores com perda de pontos pelo n.º de pontos disponíveis</t>
  </si>
  <si>
    <t>Quadro 30. Número de cartas cassadas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</si>
</sst>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theme="1"/>
      <name val="Calibri"/>
      <family val="2"/>
      <scheme val="minor"/>
    </font>
    <font>
      <sz val="10"/>
      <name val="Arial"/>
      <family val="2"/>
    </font>
    <font>
      <b/>
      <sz val="10"/>
      <name val="Arial"/>
      <family val="2"/>
    </font>
    <font>
      <u/>
      <sz val="11"/>
      <color theme="10"/>
      <name val="Calibri"/>
      <family val="2"/>
    </font>
    <font>
      <u/>
      <sz val="10"/>
      <color theme="10"/>
      <name val="Arial"/>
      <family val="2"/>
    </font>
    <font>
      <sz val="10"/>
      <color theme="1"/>
      <name val="Arial"/>
      <family val="2"/>
    </font>
    <font>
      <u/>
      <sz val="11"/>
      <color theme="10"/>
      <name val="Calibri"/>
      <family val="2"/>
      <scheme val="minor"/>
    </font>
    <font>
      <b/>
      <sz val="12"/>
      <color rgb="FF002060"/>
      <name val="Arial"/>
      <family val="2"/>
    </font>
    <font>
      <b/>
      <sz val="14"/>
      <color theme="0"/>
      <name val="Arial"/>
      <family val="2"/>
    </font>
    <font>
      <b/>
      <sz val="13"/>
      <color theme="0"/>
      <name val="Arial"/>
      <family val="2"/>
    </font>
    <font>
      <b/>
      <sz val="11"/>
      <name val="Arial"/>
      <family val="2"/>
    </font>
    <font>
      <b/>
      <sz val="12"/>
      <name val="Arial"/>
      <family val="2"/>
    </font>
    <font>
      <sz val="11"/>
      <name val="Arial"/>
      <family val="2"/>
    </font>
    <font>
      <i/>
      <sz val="10"/>
      <name val="Arial"/>
      <family val="2"/>
    </font>
    <font>
      <b/>
      <i/>
      <sz val="10"/>
      <name val="Arial"/>
      <family val="2"/>
    </font>
    <font>
      <vertAlign val="superscript"/>
      <sz val="10"/>
      <name val="Arial"/>
      <family val="2"/>
    </font>
    <font>
      <b/>
      <vertAlign val="superscript"/>
      <sz val="10"/>
      <name val="Arial"/>
      <family val="2"/>
    </font>
    <font>
      <sz val="8"/>
      <name val="Arial"/>
      <family val="2"/>
    </font>
    <font>
      <sz val="8"/>
      <name val="Calibri"/>
      <family val="2"/>
      <scheme val="minor"/>
    </font>
    <font>
      <sz val="10"/>
      <color rgb="FF000000"/>
      <name val="Arial"/>
      <family val="2"/>
    </font>
    <font>
      <sz val="12"/>
      <name val="Arial"/>
      <family val="2"/>
    </font>
    <font>
      <sz val="11"/>
      <color theme="1"/>
      <name val="Arial"/>
      <family val="2"/>
    </font>
    <font>
      <b/>
      <sz val="11"/>
      <color theme="1"/>
      <name val="Arial"/>
      <family val="2"/>
    </font>
    <font>
      <b/>
      <i/>
      <sz val="11"/>
      <color theme="1"/>
      <name val="Arial"/>
      <family val="2"/>
    </font>
    <font>
      <b/>
      <i/>
      <sz val="11"/>
      <name val="Arial"/>
      <family val="2"/>
    </font>
    <font>
      <sz val="11"/>
      <name val="Calibri"/>
      <family val="2"/>
      <scheme val="minor"/>
    </font>
    <font>
      <sz val="7"/>
      <name val="Calibri"/>
      <family val="2"/>
      <scheme val="minor"/>
    </font>
    <font>
      <b/>
      <sz val="10"/>
      <color theme="0"/>
      <name val="Arial"/>
      <family val="2"/>
    </font>
  </fonts>
  <fills count="7">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indexed="65"/>
        <bgColor indexed="64"/>
      </patternFill>
    </fill>
    <fill>
      <patternFill patternType="solid">
        <fgColor theme="8"/>
        <bgColor indexed="64"/>
      </patternFill>
    </fill>
    <fill>
      <patternFill patternType="solid">
        <fgColor rgb="FF0070C0"/>
        <bgColor indexed="64"/>
      </patternFill>
    </fill>
  </fills>
  <borders count="69">
    <border>
      <left/>
      <right/>
      <top/>
      <bottom/>
      <diagonal/>
    </border>
    <border>
      <left/>
      <right/>
      <top/>
      <bottom style="medium">
        <color theme="4"/>
      </bottom>
      <diagonal/>
    </border>
    <border>
      <left/>
      <right/>
      <top/>
      <bottom style="medium">
        <color rgb="FF4F81BD"/>
      </bottom>
      <diagonal/>
    </border>
    <border>
      <left/>
      <right/>
      <top style="medium">
        <color theme="4"/>
      </top>
      <bottom/>
      <diagonal/>
    </border>
    <border>
      <left/>
      <right/>
      <top style="medium">
        <color rgb="FF4F81BD"/>
      </top>
      <bottom style="thin">
        <color rgb="FF4F81BD"/>
      </bottom>
      <diagonal/>
    </border>
    <border>
      <left/>
      <right/>
      <top style="thin">
        <color rgb="FF4F81BD"/>
      </top>
      <bottom style="thin">
        <color rgb="FF4F81BD"/>
      </bottom>
      <diagonal/>
    </border>
    <border>
      <left/>
      <right/>
      <top/>
      <bottom style="thin">
        <color rgb="FF4F81BD"/>
      </bottom>
      <diagonal/>
    </border>
    <border>
      <left/>
      <right/>
      <top style="thin">
        <color theme="4"/>
      </top>
      <bottom style="thin">
        <color rgb="FF4F81BD"/>
      </bottom>
      <diagonal/>
    </border>
    <border>
      <left/>
      <right/>
      <top style="thin">
        <color theme="4"/>
      </top>
      <bottom style="thin">
        <color theme="4"/>
      </bottom>
      <diagonal/>
    </border>
    <border>
      <left/>
      <right/>
      <top style="thin">
        <color rgb="FF4F81BD"/>
      </top>
      <bottom/>
      <diagonal/>
    </border>
    <border>
      <left style="thick">
        <color theme="0"/>
      </left>
      <right/>
      <top style="medium">
        <color rgb="FF4F81BD"/>
      </top>
      <bottom style="thin">
        <color rgb="FF4F81BD"/>
      </bottom>
      <diagonal/>
    </border>
    <border>
      <left/>
      <right style="thick">
        <color theme="0"/>
      </right>
      <top style="medium">
        <color rgb="FF4F81BD"/>
      </top>
      <bottom style="thin">
        <color rgb="FF4F81BD"/>
      </bottom>
      <diagonal/>
    </border>
    <border>
      <left style="thick">
        <color theme="0"/>
      </left>
      <right/>
      <top style="thin">
        <color rgb="FF4F81BD"/>
      </top>
      <bottom style="thin">
        <color rgb="FF4F81BD"/>
      </bottom>
      <diagonal/>
    </border>
    <border>
      <left/>
      <right style="thick">
        <color theme="0"/>
      </right>
      <top style="thin">
        <color rgb="FF4F81BD"/>
      </top>
      <bottom style="thin">
        <color rgb="FF4F81BD"/>
      </bottom>
      <diagonal/>
    </border>
    <border>
      <left style="thick">
        <color theme="0"/>
      </left>
      <right/>
      <top/>
      <bottom/>
      <diagonal/>
    </border>
    <border>
      <left/>
      <right style="thick">
        <color theme="0"/>
      </right>
      <top/>
      <bottom/>
      <diagonal/>
    </border>
    <border>
      <left style="thick">
        <color theme="0"/>
      </left>
      <right/>
      <top/>
      <bottom style="medium">
        <color rgb="FF4F81BD"/>
      </bottom>
      <diagonal/>
    </border>
    <border>
      <left/>
      <right style="thick">
        <color theme="0"/>
      </right>
      <top/>
      <bottom style="medium">
        <color rgb="FF4F81BD"/>
      </bottom>
      <diagonal/>
    </border>
    <border>
      <left style="medium">
        <color theme="0"/>
      </left>
      <right/>
      <top style="medium">
        <color rgb="FF4F81BD"/>
      </top>
      <bottom style="thin">
        <color rgb="FF4F81BD"/>
      </bottom>
      <diagonal/>
    </border>
    <border>
      <left/>
      <right style="medium">
        <color theme="0"/>
      </right>
      <top style="medium">
        <color rgb="FF4F81BD"/>
      </top>
      <bottom style="thin">
        <color rgb="FF4F81BD"/>
      </bottom>
      <diagonal/>
    </border>
    <border>
      <left style="medium">
        <color theme="0"/>
      </left>
      <right/>
      <top style="thin">
        <color rgb="FF4F81BD"/>
      </top>
      <bottom style="thin">
        <color rgb="FF4F81BD"/>
      </bottom>
      <diagonal/>
    </border>
    <border>
      <left/>
      <right style="medium">
        <color theme="0"/>
      </right>
      <top style="thin">
        <color rgb="FF4F81BD"/>
      </top>
      <bottom style="thin">
        <color rgb="FF4F81BD"/>
      </bottom>
      <diagonal/>
    </border>
    <border>
      <left style="medium">
        <color theme="0"/>
      </left>
      <right/>
      <top/>
      <bottom/>
      <diagonal/>
    </border>
    <border>
      <left/>
      <right style="medium">
        <color theme="0"/>
      </right>
      <top/>
      <bottom/>
      <diagonal/>
    </border>
    <border>
      <left style="thick">
        <color theme="0"/>
      </left>
      <right/>
      <top/>
      <bottom style="thin">
        <color rgb="FF4F81BD"/>
      </bottom>
      <diagonal/>
    </border>
    <border>
      <left/>
      <right style="thick">
        <color theme="0"/>
      </right>
      <top/>
      <bottom style="thin">
        <color rgb="FF4F81BD"/>
      </bottom>
      <diagonal/>
    </border>
    <border>
      <left style="thick">
        <color theme="0"/>
      </left>
      <right/>
      <top style="thin">
        <color theme="4"/>
      </top>
      <bottom style="thin">
        <color theme="4"/>
      </bottom>
      <diagonal/>
    </border>
    <border>
      <left/>
      <right style="thick">
        <color theme="0"/>
      </right>
      <top style="thin">
        <color theme="4"/>
      </top>
      <bottom style="thin">
        <color theme="4"/>
      </bottom>
      <diagonal/>
    </border>
    <border>
      <left style="thick">
        <color theme="0"/>
      </left>
      <right/>
      <top/>
      <bottom style="medium">
        <color theme="4"/>
      </bottom>
      <diagonal/>
    </border>
    <border>
      <left/>
      <right style="thick">
        <color theme="0"/>
      </right>
      <top/>
      <bottom style="medium">
        <color theme="4"/>
      </bottom>
      <diagonal/>
    </border>
    <border>
      <left style="thick">
        <color theme="0"/>
      </left>
      <right/>
      <top style="thin">
        <color rgb="FF4F81BD"/>
      </top>
      <bottom/>
      <diagonal/>
    </border>
    <border>
      <left/>
      <right style="thick">
        <color theme="0"/>
      </right>
      <top style="thin">
        <color rgb="FF4F81BD"/>
      </top>
      <bottom/>
      <diagonal/>
    </border>
    <border>
      <left/>
      <right/>
      <top style="medium">
        <color rgb="FF4F81BD"/>
      </top>
      <bottom style="thin">
        <color theme="4"/>
      </bottom>
      <diagonal/>
    </border>
    <border>
      <left/>
      <right style="thick">
        <color theme="0"/>
      </right>
      <top style="thin">
        <color theme="4"/>
      </top>
      <bottom style="thin">
        <color rgb="FF4F81BD"/>
      </bottom>
      <diagonal/>
    </border>
    <border>
      <left style="thick">
        <color theme="0"/>
      </left>
      <right style="thick">
        <color theme="0"/>
      </right>
      <top/>
      <bottom/>
      <diagonal/>
    </border>
    <border>
      <left style="thick">
        <color theme="0"/>
      </left>
      <right style="thick">
        <color theme="0"/>
      </right>
      <top style="thin">
        <color rgb="FF366092"/>
      </top>
      <bottom style="medium">
        <color rgb="FF366092"/>
      </bottom>
      <diagonal/>
    </border>
    <border>
      <left style="thick">
        <color theme="0"/>
      </left>
      <right style="thick">
        <color theme="0"/>
      </right>
      <top style="medium">
        <color rgb="FF366092"/>
      </top>
      <bottom style="medium">
        <color rgb="FF366092"/>
      </bottom>
      <diagonal/>
    </border>
    <border>
      <left style="thick">
        <color theme="0"/>
      </left>
      <right/>
      <top style="thin">
        <color rgb="FF4F81BD"/>
      </top>
      <bottom style="thin">
        <color theme="4"/>
      </bottom>
      <diagonal/>
    </border>
    <border>
      <left style="thick">
        <color theme="0"/>
      </left>
      <right/>
      <top style="medium">
        <color rgb="FF4F81BD"/>
      </top>
      <bottom style="thin">
        <color theme="4"/>
      </bottom>
      <diagonal/>
    </border>
    <border>
      <left style="thick">
        <color theme="0"/>
      </left>
      <right/>
      <top style="thin">
        <color theme="4"/>
      </top>
      <bottom style="thin">
        <color rgb="FF4F81BD"/>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bottom style="medium">
        <color rgb="FF0070C0"/>
      </bottom>
      <diagonal/>
    </border>
    <border>
      <left/>
      <right/>
      <top/>
      <bottom style="medium">
        <color rgb="FF0070C0"/>
      </bottom>
      <diagonal/>
    </border>
    <border>
      <left style="thick">
        <color theme="0"/>
      </left>
      <right/>
      <top/>
      <bottom style="medium">
        <color rgb="FF0070C0"/>
      </bottom>
      <diagonal/>
    </border>
    <border>
      <left style="medium">
        <color theme="0"/>
      </left>
      <right/>
      <top style="medium">
        <color theme="0"/>
      </top>
      <bottom/>
      <diagonal/>
    </border>
    <border>
      <left style="thick">
        <color theme="0"/>
      </left>
      <right/>
      <top style="medium">
        <color theme="0"/>
      </top>
      <bottom style="thin">
        <color rgb="FF4F81BD"/>
      </bottom>
      <diagonal/>
    </border>
    <border>
      <left/>
      <right/>
      <top style="medium">
        <color theme="0"/>
      </top>
      <bottom style="thin">
        <color rgb="FF4F81BD"/>
      </bottom>
      <diagonal/>
    </border>
    <border>
      <left/>
      <right style="thick">
        <color theme="0"/>
      </right>
      <top style="medium">
        <color theme="0"/>
      </top>
      <bottom style="thin">
        <color rgb="FF4F81BD"/>
      </bottom>
      <diagonal/>
    </border>
    <border>
      <left style="medium">
        <color theme="0"/>
      </left>
      <right/>
      <top style="medium">
        <color theme="0"/>
      </top>
      <bottom style="thin">
        <color rgb="FF4F81BD"/>
      </bottom>
      <diagonal/>
    </border>
    <border>
      <left/>
      <right style="medium">
        <color theme="0"/>
      </right>
      <top style="medium">
        <color theme="0"/>
      </top>
      <bottom style="thin">
        <color rgb="FF4F81BD"/>
      </bottom>
      <diagonal/>
    </border>
    <border>
      <left style="medium">
        <color theme="0"/>
      </left>
      <right/>
      <top/>
      <bottom style="medium">
        <color rgb="FF0070C0"/>
      </bottom>
      <diagonal/>
    </border>
    <border>
      <left/>
      <right style="medium">
        <color theme="0"/>
      </right>
      <top/>
      <bottom style="medium">
        <color rgb="FF0070C0"/>
      </bottom>
      <diagonal/>
    </border>
    <border>
      <left style="thick">
        <color theme="0"/>
      </left>
      <right/>
      <top style="thick">
        <color theme="0"/>
      </top>
      <bottom style="thin">
        <color rgb="FF4F81BD"/>
      </bottom>
      <diagonal/>
    </border>
    <border>
      <left/>
      <right/>
      <top style="medium">
        <color rgb="FF4F81BD"/>
      </top>
      <bottom/>
      <diagonal/>
    </border>
    <border>
      <left style="thick">
        <color theme="0"/>
      </left>
      <right style="thick">
        <color theme="0"/>
      </right>
      <top style="medium">
        <color rgb="FF4F81BD"/>
      </top>
      <bottom style="thin">
        <color rgb="FF4F81BD"/>
      </bottom>
      <diagonal/>
    </border>
    <border>
      <left style="thick">
        <color theme="0"/>
      </left>
      <right style="thick">
        <color theme="0"/>
      </right>
      <top style="thin">
        <color rgb="FF4F81BD"/>
      </top>
      <bottom style="thin">
        <color rgb="FF4F81BD"/>
      </bottom>
      <diagonal/>
    </border>
    <border>
      <left style="thick">
        <color theme="0"/>
      </left>
      <right style="thick">
        <color theme="0"/>
      </right>
      <top style="thin">
        <color rgb="FF4F81BD"/>
      </top>
      <bottom/>
      <diagonal/>
    </border>
    <border>
      <left style="thick">
        <color theme="0"/>
      </left>
      <right style="thick">
        <color theme="0"/>
      </right>
      <top/>
      <bottom style="medium">
        <color theme="4"/>
      </bottom>
      <diagonal/>
    </border>
    <border>
      <left/>
      <right/>
      <top style="thin">
        <color theme="4" tint="-0.24994659260841701"/>
      </top>
      <bottom style="medium">
        <color rgb="FF366092"/>
      </bottom>
      <diagonal/>
    </border>
    <border>
      <left style="thick">
        <color theme="0"/>
      </left>
      <right style="thick">
        <color theme="0"/>
      </right>
      <top/>
      <bottom style="medium">
        <color rgb="FF366092"/>
      </bottom>
      <diagonal/>
    </border>
    <border>
      <left style="thick">
        <color theme="0"/>
      </left>
      <right/>
      <top/>
      <bottom style="medium">
        <color rgb="FF366092"/>
      </bottom>
      <diagonal/>
    </border>
    <border>
      <left style="thick">
        <color theme="0"/>
      </left>
      <right/>
      <top style="thin">
        <color rgb="FF366092"/>
      </top>
      <bottom style="medium">
        <color rgb="FF366092"/>
      </bottom>
      <diagonal/>
    </border>
    <border>
      <left/>
      <right style="thick">
        <color theme="0"/>
      </right>
      <top style="medium">
        <color rgb="FF366092"/>
      </top>
      <bottom/>
      <diagonal/>
    </border>
    <border>
      <left style="thick">
        <color theme="0"/>
      </left>
      <right style="thick">
        <color theme="0"/>
      </right>
      <top/>
      <bottom style="thin">
        <color rgb="FF4F81BD"/>
      </bottom>
      <diagonal/>
    </border>
    <border>
      <left/>
      <right style="thick">
        <color theme="0"/>
      </right>
      <top/>
      <bottom style="medium">
        <color rgb="FF366092"/>
      </bottom>
      <diagonal/>
    </border>
    <border>
      <left/>
      <right/>
      <top style="medium">
        <color rgb="FF366092"/>
      </top>
      <bottom/>
      <diagonal/>
    </border>
    <border>
      <left style="thick">
        <color theme="0"/>
      </left>
      <right style="thick">
        <color theme="0"/>
      </right>
      <top style="medium">
        <color rgb="FF366092"/>
      </top>
      <bottom style="thin">
        <color rgb="FF4F81BD"/>
      </bottom>
      <diagonal/>
    </border>
    <border>
      <left style="thick">
        <color theme="0"/>
      </left>
      <right/>
      <top style="medium">
        <color rgb="FF366092"/>
      </top>
      <bottom style="thin">
        <color rgb="FF4F81BD"/>
      </bottom>
      <diagonal/>
    </border>
  </borders>
  <cellStyleXfs count="9">
    <xf numFmtId="0" fontId="0" fillId="0" borderId="0"/>
    <xf numFmtId="0" fontId="2" fillId="0" borderId="0"/>
    <xf numFmtId="0" fontId="2" fillId="0" borderId="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 fillId="0" borderId="0"/>
    <xf numFmtId="0" fontId="7"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04">
    <xf numFmtId="0" fontId="0" fillId="0" borderId="0" xfId="0"/>
    <xf numFmtId="0" fontId="2" fillId="0" borderId="0" xfId="0" applyFont="1"/>
    <xf numFmtId="0" fontId="3" fillId="0" borderId="0" xfId="1" applyFont="1" applyAlignment="1">
      <alignment horizontal="center" vertical="center"/>
    </xf>
    <xf numFmtId="0" fontId="2" fillId="0" borderId="0" xfId="0" applyFont="1" applyAlignment="1">
      <alignment horizontal="left"/>
    </xf>
    <xf numFmtId="0" fontId="6" fillId="0" borderId="0" xfId="0" applyFont="1" applyAlignment="1">
      <alignment horizontal="left"/>
    </xf>
    <xf numFmtId="0" fontId="2" fillId="0" borderId="0" xfId="0" applyFont="1" applyAlignment="1">
      <alignment horizontal="center"/>
    </xf>
    <xf numFmtId="0" fontId="8" fillId="0" borderId="0" xfId="1" applyFont="1" applyAlignment="1">
      <alignment horizontal="center" vertical="center"/>
    </xf>
    <xf numFmtId="0" fontId="9" fillId="2" borderId="0" xfId="1" applyFont="1" applyFill="1" applyAlignment="1">
      <alignment horizontal="center" vertical="center"/>
    </xf>
    <xf numFmtId="0" fontId="9" fillId="3" borderId="0" xfId="1" applyFont="1" applyFill="1" applyAlignment="1">
      <alignment horizontal="center" vertical="center"/>
    </xf>
    <xf numFmtId="0" fontId="2" fillId="0" borderId="0" xfId="3" applyFont="1" applyAlignment="1" applyProtection="1"/>
    <xf numFmtId="0" fontId="2" fillId="0" borderId="0" xfId="4" applyFont="1" applyFill="1" applyAlignment="1" applyProtection="1">
      <alignment horizontal="center" vertical="center"/>
    </xf>
    <xf numFmtId="0" fontId="12" fillId="0" borderId="0" xfId="0" applyFont="1"/>
    <xf numFmtId="0" fontId="3" fillId="0" borderId="0" xfId="0" applyFont="1"/>
    <xf numFmtId="0" fontId="13" fillId="0" borderId="0" xfId="0" applyFont="1"/>
    <xf numFmtId="0" fontId="2" fillId="4" borderId="0" xfId="0" applyFont="1" applyFill="1" applyAlignment="1">
      <alignment vertical="center" wrapText="1"/>
    </xf>
    <xf numFmtId="0" fontId="2" fillId="3" borderId="0" xfId="0" applyFont="1" applyFill="1" applyAlignment="1">
      <alignment horizontal="left" vertical="center" wrapText="1"/>
    </xf>
    <xf numFmtId="0" fontId="18" fillId="3" borderId="0" xfId="0" applyFont="1" applyFill="1" applyAlignment="1">
      <alignment horizontal="left" vertical="center"/>
    </xf>
    <xf numFmtId="0" fontId="2" fillId="4" borderId="0" xfId="0" applyFont="1" applyFill="1" applyAlignment="1">
      <alignment vertical="center"/>
    </xf>
    <xf numFmtId="0" fontId="2" fillId="0" borderId="0" xfId="0" applyFont="1" applyAlignment="1">
      <alignment vertical="center"/>
    </xf>
    <xf numFmtId="0" fontId="2" fillId="4" borderId="0" xfId="0" applyFont="1" applyFill="1" applyAlignment="1">
      <alignment horizontal="left" vertical="center"/>
    </xf>
    <xf numFmtId="17" fontId="10" fillId="5" borderId="0" xfId="1" quotePrefix="1" applyNumberFormat="1" applyFont="1" applyFill="1" applyAlignment="1">
      <alignment horizontal="center" vertical="center"/>
    </xf>
    <xf numFmtId="0" fontId="11" fillId="0" borderId="0" xfId="1" applyFont="1" applyAlignment="1">
      <alignment horizontal="center" vertical="center"/>
    </xf>
    <xf numFmtId="0" fontId="2" fillId="0" borderId="0" xfId="0" applyFont="1" applyAlignment="1">
      <alignment horizontal="left" vertical="center" wrapText="1"/>
    </xf>
    <xf numFmtId="0" fontId="2" fillId="4" borderId="0" xfId="0" applyFont="1" applyFill="1"/>
    <xf numFmtId="0" fontId="2" fillId="0" borderId="0" xfId="2" applyAlignment="1">
      <alignment vertical="center"/>
    </xf>
    <xf numFmtId="0" fontId="2" fillId="0" borderId="0" xfId="1" applyAlignment="1">
      <alignment vertical="center"/>
    </xf>
    <xf numFmtId="0" fontId="21" fillId="0" borderId="0" xfId="0" applyFont="1"/>
    <xf numFmtId="0" fontId="22" fillId="0" borderId="0" xfId="0" applyFont="1"/>
    <xf numFmtId="0" fontId="12" fillId="0" borderId="0" xfId="0" applyFont="1" applyAlignment="1">
      <alignment horizontal="left" vertical="center" wrapText="1"/>
    </xf>
    <xf numFmtId="0" fontId="13" fillId="0" borderId="0" xfId="0" applyFont="1" applyAlignment="1">
      <alignment horizontal="right"/>
    </xf>
    <xf numFmtId="0" fontId="13" fillId="3" borderId="0" xfId="0" applyFont="1" applyFill="1"/>
    <xf numFmtId="0" fontId="13" fillId="0" borderId="0" xfId="0" applyFont="1" applyAlignment="1">
      <alignment vertical="center"/>
    </xf>
    <xf numFmtId="0" fontId="2" fillId="0" borderId="0" xfId="2" applyAlignment="1">
      <alignment horizontal="left" vertical="center"/>
    </xf>
    <xf numFmtId="0" fontId="2" fillId="0" borderId="0" xfId="1" applyAlignment="1">
      <alignment horizontal="center" vertical="center"/>
    </xf>
    <xf numFmtId="0" fontId="22"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2" fillId="3" borderId="0" xfId="0" applyFont="1" applyFill="1" applyAlignment="1">
      <alignment horizontal="center" vertical="center" wrapText="1"/>
    </xf>
    <xf numFmtId="0" fontId="26" fillId="0" borderId="0" xfId="6" applyFont="1" applyAlignment="1" applyProtection="1"/>
    <xf numFmtId="0" fontId="2" fillId="0" borderId="0" xfId="1" applyAlignment="1">
      <alignment horizontal="left" vertical="center"/>
    </xf>
    <xf numFmtId="0" fontId="2" fillId="0" borderId="0" xfId="0" applyFont="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vertical="center"/>
    </xf>
    <xf numFmtId="0" fontId="27" fillId="0" borderId="0" xfId="0" applyFont="1" applyAlignment="1">
      <alignment vertical="center"/>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2" fillId="3" borderId="5"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3" fillId="3" borderId="2" xfId="0" applyFont="1" applyFill="1" applyBorder="1" applyAlignment="1">
      <alignment vertical="center" wrapText="1"/>
    </xf>
    <xf numFmtId="0" fontId="2"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3" fillId="3" borderId="0" xfId="0" applyFont="1" applyFill="1" applyAlignment="1">
      <alignment horizontal="left" vertical="center" wrapText="1"/>
    </xf>
    <xf numFmtId="0" fontId="28" fillId="6" borderId="6" xfId="0" applyFont="1" applyFill="1" applyBorder="1" applyAlignment="1">
      <alignment horizontal="center" vertical="center" wrapText="1"/>
    </xf>
    <xf numFmtId="0" fontId="28" fillId="6" borderId="24" xfId="0" applyFont="1" applyFill="1" applyBorder="1" applyAlignment="1">
      <alignment horizontal="center" vertical="center" wrapText="1"/>
    </xf>
    <xf numFmtId="0" fontId="28" fillId="6" borderId="25" xfId="0" applyFont="1" applyFill="1" applyBorder="1" applyAlignment="1">
      <alignment horizontal="center" vertical="center" wrapText="1"/>
    </xf>
    <xf numFmtId="0" fontId="15" fillId="3" borderId="8" xfId="0" applyFont="1" applyFill="1" applyBorder="1" applyAlignment="1">
      <alignment horizontal="left" vertical="center"/>
    </xf>
    <xf numFmtId="0" fontId="15" fillId="3" borderId="1" xfId="0" applyFont="1" applyFill="1" applyBorder="1" applyAlignment="1">
      <alignment horizontal="left" vertical="center"/>
    </xf>
    <xf numFmtId="0" fontId="3" fillId="3" borderId="0" xfId="0" applyFont="1" applyFill="1" applyAlignment="1">
      <alignment horizontal="center" vertical="center" wrapText="1"/>
    </xf>
    <xf numFmtId="0" fontId="2" fillId="0" borderId="6" xfId="0" applyFont="1" applyBorder="1" applyAlignment="1">
      <alignment horizontal="center" vertical="center" wrapText="1"/>
    </xf>
    <xf numFmtId="1" fontId="14" fillId="0" borderId="25" xfId="7" applyNumberFormat="1" applyFont="1" applyFill="1" applyBorder="1" applyAlignment="1">
      <alignment horizontal="center" vertical="center" wrapText="1"/>
    </xf>
    <xf numFmtId="1" fontId="14" fillId="0" borderId="6" xfId="7" applyNumberFormat="1" applyFont="1" applyFill="1" applyBorder="1" applyAlignment="1">
      <alignment horizontal="center" vertical="center" wrapText="1"/>
    </xf>
    <xf numFmtId="0" fontId="2" fillId="0" borderId="24" xfId="0" applyFont="1" applyBorder="1" applyAlignment="1">
      <alignment horizontal="center" vertical="center" wrapText="1"/>
    </xf>
    <xf numFmtId="0" fontId="3" fillId="0" borderId="1" xfId="0" applyFont="1" applyBorder="1" applyAlignment="1">
      <alignment vertical="center" wrapText="1"/>
    </xf>
    <xf numFmtId="0" fontId="2" fillId="0" borderId="5" xfId="0" applyFont="1" applyBorder="1" applyAlignment="1">
      <alignment horizontal="center" vertical="center" wrapText="1"/>
    </xf>
    <xf numFmtId="164" fontId="14" fillId="0" borderId="5" xfId="7" quotePrefix="1" applyNumberFormat="1" applyFont="1" applyFill="1" applyBorder="1" applyAlignment="1">
      <alignment horizontal="center" vertical="center" wrapText="1"/>
    </xf>
    <xf numFmtId="164" fontId="14" fillId="0" borderId="6" xfId="7" quotePrefix="1" applyNumberFormat="1" applyFont="1" applyFill="1" applyBorder="1" applyAlignment="1">
      <alignment horizontal="center" vertical="center" wrapText="1"/>
    </xf>
    <xf numFmtId="164" fontId="14" fillId="0" borderId="12" xfId="7" quotePrefix="1" applyNumberFormat="1" applyFont="1" applyFill="1" applyBorder="1" applyAlignment="1">
      <alignment horizontal="center" vertical="center" wrapText="1"/>
    </xf>
    <xf numFmtId="164" fontId="14" fillId="0" borderId="13" xfId="7" quotePrefix="1" applyNumberFormat="1" applyFont="1" applyFill="1" applyBorder="1" applyAlignment="1">
      <alignment horizontal="center" vertical="center" wrapText="1"/>
    </xf>
    <xf numFmtId="0" fontId="13" fillId="0" borderId="1" xfId="0" applyFont="1" applyBorder="1"/>
    <xf numFmtId="1" fontId="14" fillId="0" borderId="13" xfId="7" applyNumberFormat="1" applyFont="1" applyFill="1" applyBorder="1" applyAlignment="1">
      <alignment horizontal="center" vertical="center" wrapText="1"/>
    </xf>
    <xf numFmtId="164" fontId="14" fillId="0" borderId="8" xfId="7" quotePrefix="1" applyNumberFormat="1" applyFont="1" applyFill="1" applyBorder="1" applyAlignment="1">
      <alignment horizontal="center" vertical="center" wrapText="1"/>
    </xf>
    <xf numFmtId="164" fontId="14" fillId="0" borderId="27" xfId="7" quotePrefix="1" applyNumberFormat="1" applyFont="1" applyFill="1" applyBorder="1" applyAlignment="1">
      <alignment horizontal="center" vertical="center" wrapText="1"/>
    </xf>
    <xf numFmtId="164" fontId="14" fillId="0" borderId="26" xfId="7" quotePrefix="1" applyNumberFormat="1" applyFont="1" applyFill="1" applyBorder="1" applyAlignment="1">
      <alignment horizontal="center" vertical="center" wrapText="1"/>
    </xf>
    <xf numFmtId="0" fontId="22" fillId="0" borderId="1" xfId="0" applyFont="1" applyBorder="1"/>
    <xf numFmtId="0" fontId="2" fillId="0" borderId="7" xfId="0" applyFont="1" applyBorder="1" applyAlignment="1">
      <alignment horizontal="center" vertical="center" wrapText="1"/>
    </xf>
    <xf numFmtId="164" fontId="14" fillId="0" borderId="7" xfId="7" applyNumberFormat="1" applyFont="1" applyFill="1" applyBorder="1" applyAlignment="1">
      <alignment horizontal="center" vertical="center" wrapText="1"/>
    </xf>
    <xf numFmtId="0" fontId="2" fillId="0" borderId="33" xfId="0" applyFont="1" applyBorder="1" applyAlignment="1">
      <alignment horizontal="center" vertical="center" wrapText="1"/>
    </xf>
    <xf numFmtId="164" fontId="14" fillId="0" borderId="5" xfId="7" applyNumberFormat="1" applyFont="1" applyFill="1" applyBorder="1" applyAlignment="1">
      <alignment horizontal="center" vertical="center" wrapText="1"/>
    </xf>
    <xf numFmtId="164" fontId="14" fillId="0" borderId="13" xfId="7"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3" fillId="0" borderId="0" xfId="0" applyFont="1" applyAlignment="1">
      <alignment horizontal="left" vertical="center"/>
    </xf>
    <xf numFmtId="0" fontId="2" fillId="0" borderId="13" xfId="0" applyFont="1" applyBorder="1" applyAlignment="1">
      <alignment horizontal="center" vertical="center" wrapText="1"/>
    </xf>
    <xf numFmtId="164" fontId="14" fillId="0" borderId="12" xfId="7" applyNumberFormat="1" applyFont="1" applyFill="1" applyBorder="1" applyAlignment="1">
      <alignment horizontal="center" vertical="center"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11" fillId="0" borderId="0" xfId="1" applyFont="1" applyAlignment="1">
      <alignment vertical="center"/>
    </xf>
    <xf numFmtId="0" fontId="3" fillId="0" borderId="0" xfId="1" applyFont="1" applyAlignment="1">
      <alignment vertical="center"/>
    </xf>
    <xf numFmtId="0" fontId="2" fillId="0" borderId="30" xfId="0" applyFont="1" applyBorder="1" applyAlignment="1">
      <alignment horizontal="center" vertical="center" wrapText="1"/>
    </xf>
    <xf numFmtId="164" fontId="14" fillId="0" borderId="37" xfId="7" quotePrefix="1" applyNumberFormat="1" applyFont="1" applyFill="1" applyBorder="1" applyAlignment="1">
      <alignment horizontal="center" vertical="center" wrapText="1"/>
    </xf>
    <xf numFmtId="0" fontId="2" fillId="0" borderId="39" xfId="0" applyFont="1" applyBorder="1" applyAlignment="1">
      <alignment horizontal="center" vertical="center" wrapText="1"/>
    </xf>
    <xf numFmtId="3" fontId="2" fillId="4" borderId="14" xfId="0" applyNumberFormat="1" applyFont="1" applyFill="1" applyBorder="1" applyAlignment="1">
      <alignment horizontal="center" vertical="center" wrapText="1"/>
    </xf>
    <xf numFmtId="3" fontId="2" fillId="4" borderId="0" xfId="0" applyNumberFormat="1" applyFont="1" applyFill="1" applyAlignment="1">
      <alignment horizontal="center" vertical="center" wrapText="1"/>
    </xf>
    <xf numFmtId="164" fontId="14" fillId="4" borderId="15" xfId="7" applyNumberFormat="1" applyFont="1" applyFill="1" applyBorder="1" applyAlignment="1">
      <alignment horizontal="center" vertical="center" wrapText="1"/>
    </xf>
    <xf numFmtId="164" fontId="14" fillId="4" borderId="0" xfId="7" applyNumberFormat="1" applyFont="1" applyFill="1" applyBorder="1" applyAlignment="1">
      <alignment horizontal="center" vertical="center" wrapText="1"/>
    </xf>
    <xf numFmtId="164" fontId="2" fillId="4" borderId="15" xfId="7" applyNumberFormat="1" applyFont="1" applyFill="1" applyBorder="1" applyAlignment="1">
      <alignment horizontal="center" vertical="center" wrapText="1"/>
    </xf>
    <xf numFmtId="3" fontId="3" fillId="3" borderId="16" xfId="0" applyNumberFormat="1" applyFont="1" applyFill="1" applyBorder="1" applyAlignment="1">
      <alignment horizontal="center" vertical="center" wrapText="1"/>
    </xf>
    <xf numFmtId="3" fontId="3" fillId="3" borderId="2" xfId="0" applyNumberFormat="1" applyFont="1" applyFill="1" applyBorder="1" applyAlignment="1">
      <alignment horizontal="center" vertical="center" wrapText="1"/>
    </xf>
    <xf numFmtId="164" fontId="15" fillId="3" borderId="17" xfId="7" applyNumberFormat="1" applyFont="1" applyFill="1" applyBorder="1" applyAlignment="1">
      <alignment horizontal="center" vertical="center" wrapText="1"/>
    </xf>
    <xf numFmtId="164" fontId="15" fillId="3" borderId="2" xfId="7" applyNumberFormat="1" applyFont="1" applyFill="1" applyBorder="1" applyAlignment="1">
      <alignment horizontal="center" vertical="center" wrapText="1"/>
    </xf>
    <xf numFmtId="3" fontId="2" fillId="4" borderId="22" xfId="0" applyNumberFormat="1" applyFont="1" applyFill="1" applyBorder="1" applyAlignment="1">
      <alignment horizontal="center" vertical="center" wrapText="1"/>
    </xf>
    <xf numFmtId="164" fontId="14" fillId="4" borderId="23" xfId="7" applyNumberFormat="1" applyFont="1" applyFill="1" applyBorder="1" applyAlignment="1">
      <alignment horizontal="center" vertical="center" wrapText="1"/>
    </xf>
    <xf numFmtId="3" fontId="2" fillId="0" borderId="14" xfId="0" applyNumberFormat="1" applyFont="1" applyBorder="1" applyAlignment="1">
      <alignment horizontal="center" vertical="center" wrapText="1"/>
    </xf>
    <xf numFmtId="3" fontId="2" fillId="0" borderId="0" xfId="0" applyNumberFormat="1" applyFont="1" applyAlignment="1">
      <alignment horizontal="center" vertical="center" wrapText="1"/>
    </xf>
    <xf numFmtId="3" fontId="2" fillId="0" borderId="15" xfId="0" applyNumberFormat="1" applyFont="1" applyBorder="1" applyAlignment="1">
      <alignment horizontal="center" vertical="center" wrapText="1"/>
    </xf>
    <xf numFmtId="2" fontId="2" fillId="0" borderId="0" xfId="0" applyNumberFormat="1" applyFont="1" applyAlignment="1">
      <alignment horizontal="center" vertical="center" wrapText="1"/>
    </xf>
    <xf numFmtId="3" fontId="2" fillId="3" borderId="14" xfId="0" applyNumberFormat="1" applyFont="1" applyFill="1" applyBorder="1" applyAlignment="1">
      <alignment horizontal="center" vertical="center" wrapText="1"/>
    </xf>
    <xf numFmtId="3" fontId="2" fillId="3" borderId="0" xfId="0" applyNumberFormat="1" applyFont="1" applyFill="1" applyAlignment="1">
      <alignment horizontal="center" vertical="center" wrapText="1"/>
    </xf>
    <xf numFmtId="3" fontId="2" fillId="3" borderId="15" xfId="0" applyNumberFormat="1" applyFont="1" applyFill="1" applyBorder="1" applyAlignment="1">
      <alignment horizontal="center" vertical="center" wrapText="1"/>
    </xf>
    <xf numFmtId="3" fontId="2" fillId="4" borderId="14" xfId="0" applyNumberFormat="1" applyFont="1" applyFill="1" applyBorder="1" applyAlignment="1">
      <alignment horizontal="center" vertical="center"/>
    </xf>
    <xf numFmtId="3" fontId="2" fillId="4" borderId="0" xfId="0" applyNumberFormat="1" applyFont="1" applyFill="1" applyAlignment="1">
      <alignment horizontal="center" vertical="center"/>
    </xf>
    <xf numFmtId="3" fontId="2" fillId="4" borderId="15" xfId="0" applyNumberFormat="1" applyFont="1" applyFill="1" applyBorder="1" applyAlignment="1">
      <alignment horizontal="center" vertical="center"/>
    </xf>
    <xf numFmtId="164" fontId="15" fillId="3" borderId="26" xfId="0" applyNumberFormat="1" applyFont="1" applyFill="1" applyBorder="1" applyAlignment="1">
      <alignment horizontal="center" vertical="center"/>
    </xf>
    <xf numFmtId="164" fontId="15" fillId="3" borderId="8" xfId="0" applyNumberFormat="1" applyFont="1" applyFill="1" applyBorder="1" applyAlignment="1">
      <alignment horizontal="center" vertical="center"/>
    </xf>
    <xf numFmtId="164" fontId="15" fillId="3" borderId="27" xfId="0" applyNumberFormat="1" applyFont="1" applyFill="1" applyBorder="1" applyAlignment="1">
      <alignment horizontal="center" vertical="center"/>
    </xf>
    <xf numFmtId="164" fontId="15" fillId="3" borderId="28" xfId="0" applyNumberFormat="1" applyFont="1" applyFill="1" applyBorder="1" applyAlignment="1">
      <alignment horizontal="center" vertical="center"/>
    </xf>
    <xf numFmtId="164" fontId="15" fillId="3" borderId="1" xfId="0" applyNumberFormat="1" applyFont="1" applyFill="1" applyBorder="1" applyAlignment="1">
      <alignment horizontal="center" vertical="center"/>
    </xf>
    <xf numFmtId="164" fontId="15" fillId="3" borderId="29" xfId="0" applyNumberFormat="1" applyFont="1" applyFill="1" applyBorder="1" applyAlignment="1">
      <alignment horizontal="center" vertical="center"/>
    </xf>
    <xf numFmtId="3" fontId="2" fillId="4" borderId="0" xfId="7" applyNumberFormat="1" applyFont="1" applyFill="1" applyBorder="1" applyAlignment="1">
      <alignment horizontal="center" vertical="center" wrapText="1"/>
    </xf>
    <xf numFmtId="3" fontId="3" fillId="0" borderId="28" xfId="0" applyNumberFormat="1" applyFont="1" applyBorder="1" applyAlignment="1">
      <alignment horizontal="center" vertical="center" wrapText="1"/>
    </xf>
    <xf numFmtId="3" fontId="3" fillId="0" borderId="29" xfId="0" applyNumberFormat="1" applyFont="1" applyBorder="1" applyAlignment="1">
      <alignment horizontal="center" vertical="center" wrapText="1"/>
    </xf>
    <xf numFmtId="164" fontId="14" fillId="0" borderId="30" xfId="0" applyNumberFormat="1" applyFont="1" applyBorder="1" applyAlignment="1">
      <alignment horizontal="center" vertical="center" wrapText="1"/>
    </xf>
    <xf numFmtId="164" fontId="14" fillId="0" borderId="9" xfId="0" applyNumberFormat="1" applyFont="1" applyBorder="1" applyAlignment="1">
      <alignment horizontal="center" vertical="center" wrapText="1"/>
    </xf>
    <xf numFmtId="0" fontId="22" fillId="0" borderId="0" xfId="0" applyFont="1" applyAlignment="1">
      <alignment horizontal="center"/>
    </xf>
    <xf numFmtId="164" fontId="14" fillId="0" borderId="14" xfId="0" applyNumberFormat="1" applyFont="1" applyBorder="1" applyAlignment="1">
      <alignment horizontal="center" vertical="center" wrapText="1"/>
    </xf>
    <xf numFmtId="164" fontId="14" fillId="0" borderId="0" xfId="0" applyNumberFormat="1" applyFont="1" applyAlignment="1">
      <alignment horizontal="center" vertical="center" wrapText="1"/>
    </xf>
    <xf numFmtId="0" fontId="22" fillId="0" borderId="15" xfId="0" applyFont="1" applyBorder="1" applyAlignment="1">
      <alignment horizontal="center"/>
    </xf>
    <xf numFmtId="164" fontId="15" fillId="0" borderId="28"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0" fontId="23" fillId="0" borderId="1" xfId="0" applyFont="1" applyBorder="1" applyAlignment="1">
      <alignment horizontal="center"/>
    </xf>
    <xf numFmtId="0" fontId="23" fillId="0" borderId="29" xfId="0" applyFont="1" applyBorder="1" applyAlignment="1">
      <alignment horizontal="center"/>
    </xf>
    <xf numFmtId="3" fontId="20" fillId="0" borderId="14" xfId="0" applyNumberFormat="1" applyFont="1" applyBorder="1" applyAlignment="1">
      <alignment horizontal="center" vertical="center" wrapText="1"/>
    </xf>
    <xf numFmtId="3" fontId="20" fillId="0" borderId="0" xfId="0" applyNumberFormat="1" applyFont="1" applyAlignment="1">
      <alignment horizontal="center" vertical="center" wrapText="1"/>
    </xf>
    <xf numFmtId="164" fontId="14" fillId="4" borderId="0" xfId="7" applyNumberFormat="1" applyFont="1" applyFill="1" applyAlignment="1">
      <alignment horizontal="center" vertical="center" wrapText="1"/>
    </xf>
    <xf numFmtId="164" fontId="15" fillId="0" borderId="29" xfId="7" applyNumberFormat="1" applyFont="1" applyFill="1" applyBorder="1" applyAlignment="1">
      <alignment horizontal="center" vertical="center" wrapText="1"/>
    </xf>
    <xf numFmtId="164" fontId="15" fillId="0" borderId="1" xfId="7" applyNumberFormat="1" applyFont="1" applyFill="1" applyBorder="1" applyAlignment="1">
      <alignment horizontal="center" vertical="center" wrapText="1"/>
    </xf>
    <xf numFmtId="3" fontId="2" fillId="4" borderId="30" xfId="0" applyNumberFormat="1" applyFont="1" applyFill="1" applyBorder="1" applyAlignment="1">
      <alignment horizontal="center" vertical="center" wrapText="1"/>
    </xf>
    <xf numFmtId="3" fontId="2" fillId="4" borderId="9" xfId="0" applyNumberFormat="1" applyFont="1" applyFill="1" applyBorder="1" applyAlignment="1">
      <alignment horizontal="center" vertical="center" wrapText="1"/>
    </xf>
    <xf numFmtId="164" fontId="14" fillId="4" borderId="31" xfId="7" applyNumberFormat="1" applyFont="1" applyFill="1" applyBorder="1" applyAlignment="1">
      <alignment horizontal="center" vertical="center" wrapText="1"/>
    </xf>
    <xf numFmtId="164" fontId="2" fillId="4" borderId="15" xfId="0" applyNumberFormat="1" applyFont="1" applyFill="1" applyBorder="1" applyAlignment="1">
      <alignment horizontal="center" vertical="center" wrapText="1"/>
    </xf>
    <xf numFmtId="3" fontId="2" fillId="0" borderId="30" xfId="0" applyNumberFormat="1" applyFont="1" applyBorder="1" applyAlignment="1">
      <alignment horizontal="center" vertical="center" wrapText="1"/>
    </xf>
    <xf numFmtId="3" fontId="2" fillId="0" borderId="9" xfId="0" applyNumberFormat="1" applyFont="1" applyBorder="1" applyAlignment="1">
      <alignment horizontal="center" vertical="center" wrapText="1"/>
    </xf>
    <xf numFmtId="3" fontId="2" fillId="0" borderId="31" xfId="0" applyNumberFormat="1" applyFont="1" applyBorder="1" applyAlignment="1">
      <alignment horizontal="center" vertical="center" wrapText="1"/>
    </xf>
    <xf numFmtId="4" fontId="3" fillId="0" borderId="28"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22" fillId="0" borderId="31" xfId="0" applyFont="1" applyBorder="1" applyAlignment="1">
      <alignment horizontal="center"/>
    </xf>
    <xf numFmtId="0" fontId="13" fillId="0" borderId="0" xfId="0" applyFont="1" applyAlignment="1">
      <alignment horizontal="center"/>
    </xf>
    <xf numFmtId="0" fontId="11" fillId="0" borderId="1" xfId="0" applyFont="1" applyBorder="1" applyAlignment="1">
      <alignment horizontal="center"/>
    </xf>
    <xf numFmtId="3" fontId="2" fillId="4" borderId="15" xfId="0" applyNumberFormat="1" applyFont="1" applyFill="1" applyBorder="1" applyAlignment="1">
      <alignment horizontal="center" vertical="center" wrapText="1"/>
    </xf>
    <xf numFmtId="3" fontId="2" fillId="4" borderId="31" xfId="0" applyNumberFormat="1" applyFont="1" applyFill="1" applyBorder="1" applyAlignment="1">
      <alignment horizontal="center" vertical="center" wrapText="1"/>
    </xf>
    <xf numFmtId="4" fontId="2" fillId="0" borderId="0" xfId="0" applyNumberFormat="1" applyFont="1" applyAlignment="1">
      <alignment horizontal="center" vertical="center"/>
    </xf>
    <xf numFmtId="0" fontId="22" fillId="0" borderId="31" xfId="0" applyFont="1" applyBorder="1" applyAlignment="1">
      <alignment horizontal="center" vertical="center"/>
    </xf>
    <xf numFmtId="0" fontId="22" fillId="0" borderId="0" xfId="0" applyFont="1" applyAlignment="1">
      <alignment horizontal="center" vertical="center"/>
    </xf>
    <xf numFmtId="0" fontId="13" fillId="0" borderId="0" xfId="0" applyFont="1" applyAlignment="1">
      <alignment horizontal="center" vertical="center"/>
    </xf>
    <xf numFmtId="164" fontId="14" fillId="0" borderId="30" xfId="0" applyNumberFormat="1" applyFont="1" applyBorder="1" applyAlignment="1">
      <alignment horizontal="center" vertical="center"/>
    </xf>
    <xf numFmtId="164" fontId="14" fillId="0" borderId="9" xfId="0" applyNumberFormat="1" applyFont="1" applyBorder="1" applyAlignment="1">
      <alignment horizontal="center" vertical="center"/>
    </xf>
    <xf numFmtId="164" fontId="13" fillId="0" borderId="0" xfId="0" applyNumberFormat="1" applyFont="1" applyAlignment="1">
      <alignment horizontal="center" vertical="center"/>
    </xf>
    <xf numFmtId="0" fontId="22" fillId="0" borderId="15" xfId="0" applyFont="1" applyBorder="1" applyAlignment="1">
      <alignment horizontal="center" vertical="center"/>
    </xf>
    <xf numFmtId="164" fontId="14" fillId="0" borderId="14" xfId="0" applyNumberFormat="1" applyFont="1" applyBorder="1" applyAlignment="1">
      <alignment horizontal="center" vertical="center"/>
    </xf>
    <xf numFmtId="164" fontId="14" fillId="0" borderId="0" xfId="0" applyNumberFormat="1" applyFont="1" applyAlignment="1">
      <alignment horizontal="center" vertical="center"/>
    </xf>
    <xf numFmtId="0" fontId="24" fillId="0" borderId="29" xfId="0" applyFont="1" applyBorder="1" applyAlignment="1">
      <alignment horizontal="center" vertical="center"/>
    </xf>
    <xf numFmtId="0" fontId="24" fillId="0" borderId="1" xfId="0" applyFont="1" applyBorder="1" applyAlignment="1">
      <alignment horizontal="center" vertical="center"/>
    </xf>
    <xf numFmtId="0" fontId="25" fillId="0" borderId="1" xfId="0" applyFont="1" applyBorder="1" applyAlignment="1">
      <alignment horizontal="center" vertical="center"/>
    </xf>
    <xf numFmtId="164" fontId="15" fillId="0" borderId="28" xfId="0" applyNumberFormat="1" applyFont="1" applyBorder="1" applyAlignment="1">
      <alignment horizontal="center" vertical="center"/>
    </xf>
    <xf numFmtId="164" fontId="15" fillId="0" borderId="1" xfId="0" applyNumberFormat="1" applyFont="1" applyBorder="1" applyAlignment="1">
      <alignment horizontal="center" vertical="center"/>
    </xf>
    <xf numFmtId="164" fontId="11" fillId="0" borderId="1" xfId="0" applyNumberFormat="1" applyFont="1" applyBorder="1" applyAlignment="1">
      <alignment horizontal="center" vertical="center"/>
    </xf>
    <xf numFmtId="1" fontId="2" fillId="4" borderId="30" xfId="0" applyNumberFormat="1" applyFont="1" applyFill="1" applyBorder="1" applyAlignment="1">
      <alignment horizontal="center" vertical="center" wrapText="1"/>
    </xf>
    <xf numFmtId="1" fontId="2" fillId="4" borderId="9" xfId="0" applyNumberFormat="1" applyFont="1" applyFill="1" applyBorder="1" applyAlignment="1">
      <alignment horizontal="center" vertical="center" wrapText="1"/>
    </xf>
    <xf numFmtId="1" fontId="2" fillId="4" borderId="31" xfId="7" applyNumberFormat="1" applyFont="1" applyFill="1" applyBorder="1" applyAlignment="1">
      <alignment horizontal="center" vertical="center" wrapText="1"/>
    </xf>
    <xf numFmtId="1" fontId="2" fillId="4" borderId="0" xfId="0" applyNumberFormat="1" applyFont="1" applyFill="1" applyAlignment="1">
      <alignment horizontal="center" vertical="center" wrapText="1"/>
    </xf>
    <xf numFmtId="3" fontId="2" fillId="4" borderId="9" xfId="7" applyNumberFormat="1" applyFont="1" applyFill="1" applyBorder="1" applyAlignment="1">
      <alignment horizontal="center" vertical="center" wrapText="1"/>
    </xf>
    <xf numFmtId="1" fontId="2" fillId="4" borderId="14" xfId="0" applyNumberFormat="1" applyFont="1" applyFill="1" applyBorder="1" applyAlignment="1">
      <alignment horizontal="center" vertical="center" wrapText="1"/>
    </xf>
    <xf numFmtId="1" fontId="2" fillId="4" borderId="15" xfId="7" applyNumberFormat="1" applyFont="1" applyFill="1" applyBorder="1" applyAlignment="1">
      <alignment horizontal="center" vertical="center" wrapText="1"/>
    </xf>
    <xf numFmtId="0" fontId="22" fillId="0" borderId="1" xfId="0" applyFont="1" applyBorder="1" applyAlignment="1">
      <alignment horizontal="center"/>
    </xf>
    <xf numFmtId="164" fontId="14" fillId="4" borderId="0" xfId="0" applyNumberFormat="1" applyFont="1" applyFill="1" applyAlignment="1">
      <alignment horizontal="center" vertical="center" wrapText="1"/>
    </xf>
    <xf numFmtId="164" fontId="3" fillId="0" borderId="1" xfId="0" applyNumberFormat="1" applyFont="1" applyBorder="1" applyAlignment="1">
      <alignment horizontal="center" vertical="center" wrapText="1"/>
    </xf>
    <xf numFmtId="0" fontId="2" fillId="0" borderId="14" xfId="0" applyFont="1" applyBorder="1" applyAlignment="1">
      <alignment horizontal="center" vertical="center" wrapText="1"/>
    </xf>
    <xf numFmtId="164" fontId="15" fillId="0" borderId="16" xfId="0" applyNumberFormat="1" applyFont="1" applyBorder="1" applyAlignment="1">
      <alignment horizontal="center" vertical="center" wrapText="1"/>
    </xf>
    <xf numFmtId="164" fontId="15" fillId="0" borderId="2" xfId="0" applyNumberFormat="1" applyFont="1" applyBorder="1" applyAlignment="1">
      <alignment horizontal="center" vertical="center" wrapText="1"/>
    </xf>
    <xf numFmtId="0" fontId="22" fillId="0" borderId="29" xfId="0" applyFont="1" applyBorder="1" applyAlignment="1">
      <alignment horizontal="center"/>
    </xf>
    <xf numFmtId="10" fontId="2" fillId="4" borderId="0" xfId="7" applyNumberFormat="1" applyFont="1" applyFill="1" applyBorder="1" applyAlignment="1">
      <alignment horizontal="center" vertical="center" wrapText="1"/>
    </xf>
    <xf numFmtId="10" fontId="3" fillId="0" borderId="1" xfId="7" applyNumberFormat="1" applyFont="1" applyFill="1" applyBorder="1" applyAlignment="1">
      <alignment horizontal="center" vertical="center" wrapText="1"/>
    </xf>
    <xf numFmtId="164" fontId="2" fillId="4" borderId="14" xfId="7" applyNumberFormat="1" applyFont="1" applyFill="1" applyBorder="1" applyAlignment="1">
      <alignment horizontal="center" vertical="center" wrapText="1"/>
    </xf>
    <xf numFmtId="3" fontId="3" fillId="0" borderId="0" xfId="0" applyNumberFormat="1" applyFont="1" applyAlignment="1">
      <alignment horizontal="center" vertical="center" wrapText="1"/>
    </xf>
    <xf numFmtId="3" fontId="3" fillId="0" borderId="14" xfId="7" applyNumberFormat="1" applyFont="1" applyFill="1" applyBorder="1" applyAlignment="1">
      <alignment horizontal="center" vertical="center" wrapText="1"/>
    </xf>
    <xf numFmtId="164" fontId="15" fillId="0" borderId="0" xfId="7" applyNumberFormat="1" applyFont="1" applyFill="1" applyBorder="1" applyAlignment="1">
      <alignment horizontal="center" vertical="center" wrapText="1"/>
    </xf>
    <xf numFmtId="164" fontId="14" fillId="0" borderId="0" xfId="7" applyNumberFormat="1" applyFont="1" applyFill="1" applyAlignment="1">
      <alignment horizontal="center" vertical="center" wrapText="1"/>
    </xf>
    <xf numFmtId="10" fontId="3" fillId="0" borderId="28" xfId="7" applyNumberFormat="1" applyFont="1" applyFill="1" applyBorder="1" applyAlignment="1">
      <alignment horizontal="center" vertical="center" wrapText="1"/>
    </xf>
    <xf numFmtId="10" fontId="3" fillId="0" borderId="29" xfId="7" applyNumberFormat="1" applyFont="1" applyFill="1" applyBorder="1" applyAlignment="1">
      <alignment horizontal="center" vertical="center" wrapText="1"/>
    </xf>
    <xf numFmtId="164" fontId="15" fillId="0" borderId="14" xfId="7" applyNumberFormat="1" applyFont="1" applyFill="1" applyBorder="1" applyAlignment="1">
      <alignment horizontal="center" vertical="center" wrapText="1"/>
    </xf>
    <xf numFmtId="164" fontId="3" fillId="0" borderId="1" xfId="7" applyNumberFormat="1" applyFont="1" applyFill="1" applyBorder="1" applyAlignment="1">
      <alignment horizontal="center" vertical="center" wrapText="1"/>
    </xf>
    <xf numFmtId="164" fontId="15" fillId="0" borderId="28" xfId="7" applyNumberFormat="1" applyFont="1" applyFill="1" applyBorder="1" applyAlignment="1">
      <alignment horizontal="center" vertical="center" wrapText="1"/>
    </xf>
    <xf numFmtId="3" fontId="2" fillId="3" borderId="30" xfId="0" applyNumberFormat="1" applyFont="1" applyFill="1" applyBorder="1" applyAlignment="1">
      <alignment horizontal="center" vertical="center" wrapText="1"/>
    </xf>
    <xf numFmtId="3" fontId="2" fillId="3" borderId="9" xfId="0" applyNumberFormat="1" applyFont="1" applyFill="1" applyBorder="1" applyAlignment="1">
      <alignment horizontal="center" vertical="center" wrapText="1"/>
    </xf>
    <xf numFmtId="164" fontId="14" fillId="3" borderId="9" xfId="7" applyNumberFormat="1" applyFont="1" applyFill="1" applyBorder="1" applyAlignment="1">
      <alignment horizontal="center" vertical="center" wrapText="1"/>
    </xf>
    <xf numFmtId="164" fontId="14" fillId="3" borderId="0" xfId="7" applyNumberFormat="1" applyFont="1" applyFill="1" applyBorder="1" applyAlignment="1">
      <alignment horizontal="center" vertical="center" wrapText="1"/>
    </xf>
    <xf numFmtId="0" fontId="3" fillId="4" borderId="8" xfId="0" applyFont="1" applyFill="1" applyBorder="1" applyAlignment="1">
      <alignment horizontal="left" vertical="center"/>
    </xf>
    <xf numFmtId="1" fontId="2" fillId="3" borderId="0" xfId="0" applyNumberFormat="1" applyFont="1" applyFill="1" applyAlignment="1">
      <alignment horizontal="center" vertical="center" wrapText="1"/>
    </xf>
    <xf numFmtId="3" fontId="3" fillId="3" borderId="43" xfId="0" applyNumberFormat="1" applyFont="1" applyFill="1" applyBorder="1" applyAlignment="1">
      <alignment horizontal="center" vertical="center" wrapText="1"/>
    </xf>
    <xf numFmtId="3" fontId="3" fillId="3" borderId="42" xfId="0" applyNumberFormat="1" applyFont="1" applyFill="1" applyBorder="1" applyAlignment="1">
      <alignment horizontal="center" vertical="center" wrapText="1"/>
    </xf>
    <xf numFmtId="3" fontId="3" fillId="3" borderId="44" xfId="0" applyNumberFormat="1" applyFont="1" applyFill="1" applyBorder="1" applyAlignment="1">
      <alignment horizontal="center" vertical="center" wrapText="1"/>
    </xf>
    <xf numFmtId="1" fontId="2" fillId="3" borderId="23" xfId="0" applyNumberFormat="1" applyFont="1" applyFill="1" applyBorder="1" applyAlignment="1">
      <alignment horizontal="center" vertical="center" wrapText="1"/>
    </xf>
    <xf numFmtId="1" fontId="2" fillId="3" borderId="22" xfId="0" applyNumberFormat="1" applyFont="1" applyFill="1" applyBorder="1" applyAlignment="1">
      <alignment horizontal="left" vertical="center" wrapText="1"/>
    </xf>
    <xf numFmtId="3" fontId="2" fillId="3" borderId="23" xfId="0" applyNumberFormat="1" applyFont="1" applyFill="1" applyBorder="1" applyAlignment="1">
      <alignment horizontal="center" vertical="center" wrapText="1"/>
    </xf>
    <xf numFmtId="1" fontId="3" fillId="3" borderId="51" xfId="0" applyNumberFormat="1" applyFont="1" applyFill="1" applyBorder="1" applyAlignment="1">
      <alignment horizontal="left" vertical="center" wrapText="1"/>
    </xf>
    <xf numFmtId="3" fontId="3" fillId="3" borderId="52" xfId="0" applyNumberFormat="1" applyFont="1" applyFill="1" applyBorder="1" applyAlignment="1">
      <alignment horizontal="center" vertical="center" wrapText="1"/>
    </xf>
    <xf numFmtId="4" fontId="2" fillId="0" borderId="14" xfId="0" applyNumberFormat="1" applyFont="1" applyBorder="1" applyAlignment="1">
      <alignment horizontal="center" vertical="center" wrapText="1"/>
    </xf>
    <xf numFmtId="4" fontId="2" fillId="0" borderId="0" xfId="0" applyNumberFormat="1" applyFont="1" applyAlignment="1">
      <alignment horizontal="center" vertical="center" wrapText="1"/>
    </xf>
    <xf numFmtId="4" fontId="2" fillId="0" borderId="40" xfId="0" applyNumberFormat="1" applyFont="1" applyBorder="1" applyAlignment="1">
      <alignment horizontal="center" vertical="center" wrapText="1"/>
    </xf>
    <xf numFmtId="4" fontId="2" fillId="0" borderId="41" xfId="0" applyNumberFormat="1" applyFont="1" applyBorder="1" applyAlignment="1">
      <alignment horizontal="center" vertical="center" wrapText="1"/>
    </xf>
    <xf numFmtId="3" fontId="2" fillId="0" borderId="0" xfId="0" applyNumberFormat="1" applyFont="1" applyAlignment="1">
      <alignment horizontal="center" vertical="center"/>
    </xf>
    <xf numFmtId="0" fontId="3" fillId="0" borderId="0" xfId="0" applyFont="1" applyAlignment="1">
      <alignment horizontal="center" vertical="center" wrapText="1"/>
    </xf>
    <xf numFmtId="0" fontId="28" fillId="6" borderId="54" xfId="0" applyFont="1" applyFill="1" applyBorder="1" applyAlignment="1">
      <alignment horizontal="center" vertical="center"/>
    </xf>
    <xf numFmtId="0" fontId="28" fillId="6" borderId="53" xfId="0" applyFont="1" applyFill="1" applyBorder="1" applyAlignment="1">
      <alignment horizontal="center" vertical="center" wrapText="1"/>
    </xf>
    <xf numFmtId="0" fontId="3" fillId="0" borderId="28" xfId="0" applyFont="1" applyBorder="1" applyAlignment="1">
      <alignment horizontal="center" vertical="center" wrapText="1"/>
    </xf>
    <xf numFmtId="3" fontId="3" fillId="4" borderId="8" xfId="0" applyNumberFormat="1" applyFont="1" applyFill="1" applyBorder="1" applyAlignment="1">
      <alignment horizontal="center" vertical="center"/>
    </xf>
    <xf numFmtId="0" fontId="28" fillId="6" borderId="0" xfId="0" applyFont="1" applyFill="1" applyAlignment="1">
      <alignment horizontal="center" vertical="center" wrapText="1"/>
    </xf>
    <xf numFmtId="0" fontId="14" fillId="3" borderId="56" xfId="0" applyFont="1" applyFill="1" applyBorder="1" applyAlignment="1">
      <alignment horizontal="center" vertical="center" wrapText="1"/>
    </xf>
    <xf numFmtId="164" fontId="14" fillId="4" borderId="57" xfId="7" applyNumberFormat="1" applyFont="1" applyFill="1" applyBorder="1" applyAlignment="1">
      <alignment horizontal="center" vertical="center" wrapText="1"/>
    </xf>
    <xf numFmtId="164" fontId="14" fillId="4" borderId="34" xfId="7" applyNumberFormat="1" applyFont="1" applyFill="1" applyBorder="1" applyAlignment="1">
      <alignment horizontal="center" vertical="center" wrapText="1"/>
    </xf>
    <xf numFmtId="164" fontId="15" fillId="0" borderId="58" xfId="7" applyNumberFormat="1" applyFont="1" applyFill="1" applyBorder="1" applyAlignment="1">
      <alignment horizontal="center" vertical="center" wrapText="1"/>
    </xf>
    <xf numFmtId="164" fontId="14" fillId="4" borderId="9" xfId="7" applyNumberFormat="1" applyFont="1" applyFill="1" applyBorder="1" applyAlignment="1">
      <alignment horizontal="center" vertical="center" wrapText="1"/>
    </xf>
    <xf numFmtId="0" fontId="14" fillId="3" borderId="12" xfId="0" applyFont="1" applyFill="1" applyBorder="1" applyAlignment="1">
      <alignment horizontal="center" vertical="center" wrapText="1"/>
    </xf>
    <xf numFmtId="164" fontId="14" fillId="4" borderId="30" xfId="7" applyNumberFormat="1" applyFont="1" applyFill="1" applyBorder="1" applyAlignment="1">
      <alignment horizontal="center" vertical="center" wrapText="1"/>
    </xf>
    <xf numFmtId="164" fontId="14" fillId="4" borderId="14" xfId="7" applyNumberFormat="1" applyFont="1" applyFill="1" applyBorder="1" applyAlignment="1">
      <alignment horizontal="center" vertical="center" wrapText="1"/>
    </xf>
    <xf numFmtId="0" fontId="28" fillId="6" borderId="10"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8" fillId="6" borderId="34" xfId="0" applyFont="1" applyFill="1" applyBorder="1" applyAlignment="1">
      <alignment horizontal="center" vertical="center" wrapText="1"/>
    </xf>
    <xf numFmtId="0" fontId="28" fillId="6" borderId="14" xfId="0" applyFont="1" applyFill="1" applyBorder="1" applyAlignment="1">
      <alignment horizontal="center" vertical="center" wrapText="1"/>
    </xf>
    <xf numFmtId="0" fontId="3" fillId="0" borderId="59" xfId="0" applyFont="1" applyBorder="1" applyAlignment="1">
      <alignment horizontal="center" vertical="center" wrapText="1"/>
    </xf>
    <xf numFmtId="0" fontId="2" fillId="0" borderId="60" xfId="0" applyFont="1" applyBorder="1" applyAlignment="1">
      <alignment horizontal="left" vertical="center" wrapText="1"/>
    </xf>
    <xf numFmtId="0" fontId="2" fillId="0" borderId="61" xfId="0" applyFont="1" applyBorder="1" applyAlignment="1">
      <alignment horizontal="center" vertical="center" wrapText="1"/>
    </xf>
    <xf numFmtId="1" fontId="3" fillId="0" borderId="62" xfId="8" applyNumberFormat="1" applyFont="1" applyBorder="1" applyAlignment="1">
      <alignment horizontal="center" vertical="center" wrapText="1"/>
    </xf>
    <xf numFmtId="164" fontId="3" fillId="0" borderId="62" xfId="7" applyNumberFormat="1" applyFont="1" applyBorder="1" applyAlignment="1">
      <alignment horizontal="center" vertical="center"/>
    </xf>
    <xf numFmtId="0" fontId="2" fillId="0" borderId="67" xfId="0" applyFont="1" applyBorder="1" applyAlignment="1">
      <alignment vertical="center" wrapText="1"/>
    </xf>
    <xf numFmtId="0" fontId="2" fillId="0" borderId="68" xfId="0" applyFont="1" applyBorder="1" applyAlignment="1">
      <alignment horizontal="center" vertical="center" wrapText="1"/>
    </xf>
    <xf numFmtId="164" fontId="2" fillId="0" borderId="68" xfId="7" applyNumberFormat="1" applyFont="1" applyBorder="1" applyAlignment="1">
      <alignment horizontal="center" vertical="center" wrapText="1"/>
    </xf>
    <xf numFmtId="0" fontId="2" fillId="0" borderId="64" xfId="0" applyFont="1" applyBorder="1" applyAlignment="1">
      <alignment vertical="center" wrapText="1"/>
    </xf>
    <xf numFmtId="164" fontId="2" fillId="0" borderId="24" xfId="7" applyNumberFormat="1" applyFont="1" applyBorder="1" applyAlignment="1">
      <alignment horizontal="center" vertical="center" wrapText="1"/>
    </xf>
    <xf numFmtId="0" fontId="15" fillId="0" borderId="60" xfId="0" applyFont="1" applyBorder="1" applyAlignment="1">
      <alignment horizontal="right" vertical="center" wrapText="1"/>
    </xf>
    <xf numFmtId="0" fontId="15" fillId="0" borderId="61" xfId="0" applyFont="1" applyBorder="1" applyAlignment="1">
      <alignment horizontal="center" vertical="center" wrapText="1"/>
    </xf>
    <xf numFmtId="0" fontId="15" fillId="0" borderId="34" xfId="0" applyFont="1" applyBorder="1" applyAlignment="1">
      <alignment horizontal="right" vertical="center" wrapText="1"/>
    </xf>
    <xf numFmtId="0" fontId="15" fillId="0" borderId="60" xfId="0" applyFont="1" applyBorder="1" applyAlignment="1">
      <alignment horizontal="center" vertical="center" wrapText="1"/>
    </xf>
    <xf numFmtId="1" fontId="3" fillId="0" borderId="35" xfId="0" applyNumberFormat="1" applyFont="1" applyBorder="1" applyAlignment="1">
      <alignment horizontal="center" vertical="center" wrapText="1"/>
    </xf>
    <xf numFmtId="164" fontId="3" fillId="0" borderId="35" xfId="7" applyNumberFormat="1" applyFont="1" applyFill="1" applyBorder="1" applyAlignment="1">
      <alignment horizontal="center" vertical="center" wrapText="1"/>
    </xf>
    <xf numFmtId="0" fontId="3" fillId="0" borderId="66" xfId="0" applyFont="1" applyBorder="1" applyAlignment="1">
      <alignment vertical="center" wrapText="1"/>
    </xf>
    <xf numFmtId="0" fontId="3" fillId="0" borderId="36" xfId="0" applyFont="1" applyBorder="1" applyAlignment="1">
      <alignment vertical="center" wrapText="1"/>
    </xf>
    <xf numFmtId="0" fontId="3" fillId="0" borderId="36" xfId="0" applyFont="1" applyBorder="1" applyAlignment="1">
      <alignment horizontal="center" vertical="center" wrapText="1"/>
    </xf>
    <xf numFmtId="164" fontId="3" fillId="0" borderId="36" xfId="7" applyNumberFormat="1" applyFont="1" applyBorder="1" applyAlignment="1">
      <alignment horizontal="center" vertical="center" wrapText="1"/>
    </xf>
    <xf numFmtId="0" fontId="28" fillId="6" borderId="55" xfId="0" applyFont="1" applyFill="1" applyBorder="1" applyAlignment="1">
      <alignment horizontal="center" vertical="center" wrapText="1"/>
    </xf>
    <xf numFmtId="0" fontId="28" fillId="6" borderId="54" xfId="0" applyFont="1" applyFill="1" applyBorder="1" applyAlignment="1">
      <alignment horizontal="center" vertical="center" wrapText="1"/>
    </xf>
    <xf numFmtId="4" fontId="3" fillId="4" borderId="8" xfId="0" applyNumberFormat="1" applyFont="1" applyFill="1" applyBorder="1" applyAlignment="1">
      <alignment horizontal="center" vertical="center"/>
    </xf>
    <xf numFmtId="0" fontId="9" fillId="2" borderId="0" xfId="1" quotePrefix="1" applyFont="1" applyFill="1" applyAlignment="1">
      <alignment horizontal="center" vertical="center"/>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28" fillId="6" borderId="10"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11"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3" fillId="3" borderId="0" xfId="0" applyFont="1" applyFill="1" applyAlignment="1">
      <alignment horizontal="center" vertical="center" wrapText="1"/>
    </xf>
    <xf numFmtId="0" fontId="2" fillId="0" borderId="5" xfId="0" applyFont="1" applyBorder="1" applyAlignment="1">
      <alignment horizontal="center" vertical="center" wrapText="1"/>
    </xf>
    <xf numFmtId="0" fontId="3" fillId="3" borderId="45"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28" fillId="6" borderId="46" xfId="0" applyFont="1" applyFill="1" applyBorder="1" applyAlignment="1">
      <alignment horizontal="center" vertical="center" wrapText="1"/>
    </xf>
    <xf numFmtId="0" fontId="28" fillId="6" borderId="47" xfId="0" applyFont="1" applyFill="1" applyBorder="1" applyAlignment="1">
      <alignment horizontal="center" vertical="center" wrapText="1"/>
    </xf>
    <xf numFmtId="0" fontId="28" fillId="6" borderId="48" xfId="0" applyFont="1" applyFill="1" applyBorder="1" applyAlignment="1">
      <alignment horizontal="center" vertical="center" wrapText="1"/>
    </xf>
    <xf numFmtId="0" fontId="28" fillId="6" borderId="49" xfId="0" applyFont="1" applyFill="1" applyBorder="1" applyAlignment="1">
      <alignment horizontal="center" vertical="center" wrapText="1"/>
    </xf>
    <xf numFmtId="0" fontId="28" fillId="6" borderId="50" xfId="0" applyFont="1" applyFill="1" applyBorder="1" applyAlignment="1">
      <alignment horizontal="center" vertical="center" wrapText="1"/>
    </xf>
    <xf numFmtId="0" fontId="2" fillId="0" borderId="12" xfId="0" applyFont="1" applyBorder="1" applyAlignment="1">
      <alignment horizontal="center" vertical="center" wrapText="1"/>
    </xf>
    <xf numFmtId="0" fontId="18" fillId="0" borderId="3" xfId="0" applyFont="1" applyBorder="1" applyAlignment="1">
      <alignment horizontal="left" vertical="center" wrapText="1"/>
    </xf>
    <xf numFmtId="0" fontId="2" fillId="0" borderId="30" xfId="0" applyFont="1" applyBorder="1" applyAlignment="1">
      <alignment horizontal="center" vertical="center" wrapText="1"/>
    </xf>
    <xf numFmtId="0" fontId="2" fillId="0" borderId="9" xfId="0" applyFont="1" applyBorder="1" applyAlignment="1">
      <alignment horizontal="center" vertical="center" wrapText="1"/>
    </xf>
    <xf numFmtId="0" fontId="28" fillId="6" borderId="38" xfId="0" applyFont="1" applyFill="1" applyBorder="1" applyAlignment="1">
      <alignment horizontal="center" vertical="center" wrapText="1"/>
    </xf>
    <xf numFmtId="0" fontId="28" fillId="6" borderId="32" xfId="0" applyFont="1" applyFill="1" applyBorder="1" applyAlignment="1">
      <alignment horizontal="center" vertical="center" wrapText="1"/>
    </xf>
    <xf numFmtId="0" fontId="3" fillId="0" borderId="6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5" xfId="0" applyFont="1" applyBorder="1" applyAlignment="1">
      <alignment horizontal="center" vertical="center" wrapText="1"/>
    </xf>
    <xf numFmtId="3" fontId="2" fillId="4" borderId="9" xfId="0" applyNumberFormat="1" applyFont="1" applyFill="1" applyBorder="1" applyAlignment="1">
      <alignment horizontal="center" vertical="center" wrapText="1"/>
    </xf>
    <xf numFmtId="3" fontId="2" fillId="4" borderId="0" xfId="0" applyNumberFormat="1" applyFont="1" applyFill="1" applyAlignment="1">
      <alignment horizontal="center" vertical="center" wrapText="1"/>
    </xf>
    <xf numFmtId="164" fontId="14" fillId="4" borderId="31" xfId="7" applyNumberFormat="1" applyFont="1" applyFill="1" applyBorder="1" applyAlignment="1">
      <alignment horizontal="center" vertical="center" wrapText="1"/>
    </xf>
    <xf numFmtId="164" fontId="14" fillId="4" borderId="15" xfId="7" applyNumberFormat="1" applyFont="1" applyFill="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28"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 xfId="0" applyNumberFormat="1" applyFont="1" applyBorder="1" applyAlignment="1">
      <alignment horizontal="center" vertical="center" wrapText="1"/>
    </xf>
    <xf numFmtId="164" fontId="15" fillId="0" borderId="15" xfId="7" applyNumberFormat="1" applyFont="1" applyFill="1" applyBorder="1" applyAlignment="1">
      <alignment horizontal="center" vertical="center" wrapText="1"/>
    </xf>
    <xf numFmtId="164" fontId="15" fillId="0" borderId="29" xfId="7" applyNumberFormat="1" applyFont="1" applyFill="1" applyBorder="1" applyAlignment="1">
      <alignment horizontal="center" vertical="center" wrapText="1"/>
    </xf>
    <xf numFmtId="0" fontId="2" fillId="4" borderId="0" xfId="0" applyFont="1" applyFill="1" applyAlignment="1">
      <alignment horizontal="left" vertical="center" wrapText="1"/>
    </xf>
    <xf numFmtId="3" fontId="2" fillId="4" borderId="14" xfId="0" applyNumberFormat="1" applyFont="1" applyFill="1" applyBorder="1" applyAlignment="1">
      <alignment horizontal="center" vertical="center" wrapText="1"/>
    </xf>
    <xf numFmtId="3" fontId="2" fillId="4" borderId="30" xfId="0" applyNumberFormat="1" applyFont="1" applyFill="1" applyBorder="1" applyAlignment="1">
      <alignment horizontal="center" vertical="center" wrapText="1"/>
    </xf>
    <xf numFmtId="0" fontId="3" fillId="0" borderId="0" xfId="0" applyFont="1" applyAlignment="1">
      <alignment horizontal="center" vertical="center" wrapText="1"/>
    </xf>
    <xf numFmtId="0" fontId="2" fillId="0" borderId="24" xfId="0" applyFont="1" applyBorder="1" applyAlignment="1">
      <alignment horizontal="center" vertical="center" wrapText="1"/>
    </xf>
    <xf numFmtId="0" fontId="2" fillId="0" borderId="6" xfId="0" applyFont="1" applyBorder="1" applyAlignment="1">
      <alignment horizontal="center" vertical="center" wrapText="1"/>
    </xf>
    <xf numFmtId="164" fontId="14" fillId="0" borderId="31" xfId="7" applyNumberFormat="1" applyFont="1" applyFill="1" applyBorder="1" applyAlignment="1">
      <alignment horizontal="center" vertical="center" wrapText="1"/>
    </xf>
    <xf numFmtId="164" fontId="14" fillId="0" borderId="25" xfId="7" applyNumberFormat="1" applyFont="1" applyFill="1" applyBorder="1" applyAlignment="1">
      <alignment horizontal="center" vertical="center" wrapText="1"/>
    </xf>
    <xf numFmtId="164" fontId="14" fillId="0" borderId="5" xfId="7" applyNumberFormat="1" applyFont="1" applyFill="1" applyBorder="1" applyAlignment="1">
      <alignment horizontal="center" vertical="center" wrapText="1"/>
    </xf>
    <xf numFmtId="0" fontId="2" fillId="0" borderId="13" xfId="0" applyFont="1" applyBorder="1" applyAlignment="1">
      <alignment horizontal="center"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164" fontId="14" fillId="0" borderId="12" xfId="7" applyNumberFormat="1" applyFont="1" applyFill="1" applyBorder="1" applyAlignment="1">
      <alignment horizontal="center" vertical="center" wrapText="1"/>
    </xf>
    <xf numFmtId="0" fontId="12" fillId="0" borderId="0" xfId="0" applyFont="1" applyAlignment="1">
      <alignment horizontal="left" vertical="center" wrapText="1"/>
    </xf>
  </cellXfs>
  <cellStyles count="9">
    <cellStyle name="Hiperligação" xfId="6" builtinId="8"/>
    <cellStyle name="Hiperligação 2" xfId="3" xr:uid="{B13A558E-940C-4DAB-B8DF-F660702686A7}"/>
    <cellStyle name="Hyperlink 3" xfId="4" xr:uid="{92D4AC8E-D197-4D91-B0D9-8E9E750CAD5C}"/>
    <cellStyle name="Normal" xfId="0" builtinId="0"/>
    <cellStyle name="Normal 10" xfId="1" xr:uid="{ECDF1A50-9387-4BEF-B5AB-34C31E87FF4E}"/>
    <cellStyle name="Normal 2 2" xfId="2" xr:uid="{291478A8-5E3E-4F76-BA7E-CB327A184E34}"/>
    <cellStyle name="Normal 2 3" xfId="5" xr:uid="{957DFF27-1C89-4BF6-977A-DFB76ACEDF11}"/>
    <cellStyle name="Percentagem" xfId="7" builtinId="5"/>
    <cellStyle name="Percentagem 2" xfId="8" xr:uid="{E04EC480-026E-4125-AE97-C0D58BD64547}"/>
  </cellStyles>
  <dxfs count="0"/>
  <tableStyles count="0" defaultTableStyle="TableStyleMedium2" defaultPivotStyle="PivotStyleLight16"/>
  <colors>
    <mruColors>
      <color rgb="FF366092"/>
      <color rgb="FF0070C0"/>
      <color rgb="FF4472C4"/>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9.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9.xml.rels><?xml version="1.0" encoding="UTF-8" standalone="yes"?>
<Relationships xmlns="http://schemas.openxmlformats.org/package/2006/relationships"><Relationship Id="rId1" Type="http://schemas.openxmlformats.org/officeDocument/2006/relationships/hyperlink" Target="#' &#205;ndice'!A1"/></Relationships>
</file>

<file path=xl/drawings/drawing1.xml><?xml version="1.0" encoding="utf-8"?>
<xdr:wsDr xmlns:xdr="http://schemas.openxmlformats.org/drawingml/2006/spreadsheetDrawing" xmlns:a="http://schemas.openxmlformats.org/drawingml/2006/main">
  <xdr:twoCellAnchor editAs="oneCell">
    <xdr:from>
      <xdr:col>0</xdr:col>
      <xdr:colOff>59532</xdr:colOff>
      <xdr:row>0</xdr:row>
      <xdr:rowOff>35718</xdr:rowOff>
    </xdr:from>
    <xdr:to>
      <xdr:col>1</xdr:col>
      <xdr:colOff>1227405</xdr:colOff>
      <xdr:row>5</xdr:row>
      <xdr:rowOff>23812</xdr:rowOff>
    </xdr:to>
    <xdr:pic>
      <xdr:nvPicPr>
        <xdr:cNvPr id="2" name="Picture 3" descr="Logo A-F 2">
          <a:extLst>
            <a:ext uri="{FF2B5EF4-FFF2-40B4-BE49-F238E27FC236}">
              <a16:creationId xmlns:a16="http://schemas.microsoft.com/office/drawing/2014/main" id="{5F0FBA60-3A27-4C54-890C-62742F4B77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2" y="35718"/>
          <a:ext cx="1244073" cy="6167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438149</xdr:colOff>
      <xdr:row>17</xdr:row>
      <xdr:rowOff>190500</xdr:rowOff>
    </xdr:from>
    <xdr:to>
      <xdr:col>16</xdr:col>
      <xdr:colOff>5999</xdr:colOff>
      <xdr:row>19</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4C17ECC-7BAE-4D55-AB54-4D10FD30AE16}"/>
            </a:ext>
          </a:extLst>
        </xdr:cNvPr>
        <xdr:cNvSpPr/>
      </xdr:nvSpPr>
      <xdr:spPr>
        <a:xfrm>
          <a:off x="8562974" y="4448175"/>
          <a:ext cx="615600" cy="342000"/>
        </a:xfrm>
        <a:prstGeom prst="leftArrow">
          <a:avLst>
            <a:gd name="adj1" fmla="val 50000"/>
            <a:gd name="adj2" fmla="val 44430"/>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333374</xdr:colOff>
      <xdr:row>30</xdr:row>
      <xdr:rowOff>114300</xdr:rowOff>
    </xdr:from>
    <xdr:to>
      <xdr:col>15</xdr:col>
      <xdr:colOff>425099</xdr:colOff>
      <xdr:row>32</xdr:row>
      <xdr:rowOff>75300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DDF490E8-2A75-4355-917D-CE065E6C1381}"/>
            </a:ext>
          </a:extLst>
        </xdr:cNvPr>
        <xdr:cNvSpPr/>
      </xdr:nvSpPr>
      <xdr:spPr>
        <a:xfrm>
          <a:off x="8391524" y="74104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523874</xdr:colOff>
      <xdr:row>25</xdr:row>
      <xdr:rowOff>38100</xdr:rowOff>
    </xdr:from>
    <xdr:to>
      <xdr:col>13</xdr:col>
      <xdr:colOff>91724</xdr:colOff>
      <xdr:row>26</xdr:row>
      <xdr:rowOff>141975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F27AE7D-ED04-4D4A-982F-23B5D0F5A655}"/>
            </a:ext>
          </a:extLst>
        </xdr:cNvPr>
        <xdr:cNvSpPr/>
      </xdr:nvSpPr>
      <xdr:spPr>
        <a:xfrm>
          <a:off x="7010399" y="59626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361950</xdr:colOff>
      <xdr:row>20</xdr:row>
      <xdr:rowOff>9525</xdr:rowOff>
    </xdr:from>
    <xdr:to>
      <xdr:col>9</xdr:col>
      <xdr:colOff>453675</xdr:colOff>
      <xdr:row>21</xdr:row>
      <xdr:rowOff>113400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28B8520F-F681-4305-95FF-EA46B97493F6}"/>
            </a:ext>
          </a:extLst>
        </xdr:cNvPr>
        <xdr:cNvSpPr/>
      </xdr:nvSpPr>
      <xdr:spPr>
        <a:xfrm>
          <a:off x="5276850" y="52292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13</xdr:row>
      <xdr:rowOff>171450</xdr:rowOff>
    </xdr:from>
    <xdr:to>
      <xdr:col>5</xdr:col>
      <xdr:colOff>615600</xdr:colOff>
      <xdr:row>15</xdr:row>
      <xdr:rowOff>37200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F0085730-9CE6-42E9-8827-710BCFB4E40F}"/>
            </a:ext>
          </a:extLst>
        </xdr:cNvPr>
        <xdr:cNvSpPr/>
      </xdr:nvSpPr>
      <xdr:spPr>
        <a:xfrm>
          <a:off x="3838575" y="32575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447674</xdr:colOff>
      <xdr:row>29</xdr:row>
      <xdr:rowOff>190500</xdr:rowOff>
    </xdr:from>
    <xdr:to>
      <xdr:col>13</xdr:col>
      <xdr:colOff>15524</xdr:colOff>
      <xdr:row>31</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7D5ECDF-42C0-47C7-A2A3-DD6B550BFF9E}"/>
            </a:ext>
          </a:extLst>
        </xdr:cNvPr>
        <xdr:cNvSpPr/>
      </xdr:nvSpPr>
      <xdr:spPr>
        <a:xfrm>
          <a:off x="6934199" y="69723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25</xdr:row>
      <xdr:rowOff>0</xdr:rowOff>
    </xdr:from>
    <xdr:to>
      <xdr:col>5</xdr:col>
      <xdr:colOff>37549</xdr:colOff>
      <xdr:row>26</xdr:row>
      <xdr:rowOff>153003</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6E80DDFD-AAB3-4563-A451-21E1B52D3582}"/>
            </a:ext>
          </a:extLst>
        </xdr:cNvPr>
        <xdr:cNvSpPr/>
      </xdr:nvSpPr>
      <xdr:spPr>
        <a:xfrm>
          <a:off x="7871460" y="8694420"/>
          <a:ext cx="609049" cy="328263"/>
        </a:xfrm>
        <a:prstGeom prst="leftArrow">
          <a:avLst/>
        </a:prstGeom>
        <a:solidFill>
          <a:sysClr val="window" lastClr="FFFFFF">
            <a:lumMod val="85000"/>
          </a:sysClr>
        </a:solidFill>
        <a:ln w="12700" cap="flat" cmpd="sng" algn="ctr">
          <a:solidFill>
            <a:srgbClr val="00206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Índice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295274</xdr:colOff>
      <xdr:row>10</xdr:row>
      <xdr:rowOff>133350</xdr:rowOff>
    </xdr:from>
    <xdr:to>
      <xdr:col>13</xdr:col>
      <xdr:colOff>386999</xdr:colOff>
      <xdr:row>11</xdr:row>
      <xdr:rowOff>237225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AE25E6DF-2AA6-46F0-9AE7-2B45B3DA16FA}"/>
            </a:ext>
          </a:extLst>
        </xdr:cNvPr>
        <xdr:cNvSpPr/>
      </xdr:nvSpPr>
      <xdr:spPr>
        <a:xfrm>
          <a:off x="7305674" y="23431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47625</xdr:colOff>
      <xdr:row>10</xdr:row>
      <xdr:rowOff>161925</xdr:rowOff>
    </xdr:from>
    <xdr:to>
      <xdr:col>9</xdr:col>
      <xdr:colOff>663225</xdr:colOff>
      <xdr:row>12</xdr:row>
      <xdr:rowOff>27675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113D9D4-48F0-49A2-9380-BC44FD183D45}"/>
            </a:ext>
          </a:extLst>
        </xdr:cNvPr>
        <xdr:cNvSpPr/>
      </xdr:nvSpPr>
      <xdr:spPr>
        <a:xfrm>
          <a:off x="6981825" y="26574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95249</xdr:colOff>
      <xdr:row>10</xdr:row>
      <xdr:rowOff>152400</xdr:rowOff>
    </xdr:from>
    <xdr:to>
      <xdr:col>9</xdr:col>
      <xdr:colOff>710849</xdr:colOff>
      <xdr:row>12</xdr:row>
      <xdr:rowOff>18150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941F6C42-E71E-427F-A6C6-1560B56ADA4A}"/>
            </a:ext>
          </a:extLst>
        </xdr:cNvPr>
        <xdr:cNvSpPr/>
      </xdr:nvSpPr>
      <xdr:spPr>
        <a:xfrm>
          <a:off x="7258049" y="26670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445477</xdr:colOff>
      <xdr:row>9</xdr:row>
      <xdr:rowOff>164123</xdr:rowOff>
    </xdr:from>
    <xdr:to>
      <xdr:col>13</xdr:col>
      <xdr:colOff>13327</xdr:colOff>
      <xdr:row>11</xdr:row>
      <xdr:rowOff>29873</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2963278D-CE8D-4CA3-B73B-11AE0201DC55}"/>
            </a:ext>
          </a:extLst>
        </xdr:cNvPr>
        <xdr:cNvSpPr/>
      </xdr:nvSpPr>
      <xdr:spPr>
        <a:xfrm>
          <a:off x="6932002" y="2278673"/>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238124</xdr:colOff>
      <xdr:row>14</xdr:row>
      <xdr:rowOff>133350</xdr:rowOff>
    </xdr:from>
    <xdr:to>
      <xdr:col>4</xdr:col>
      <xdr:colOff>5999</xdr:colOff>
      <xdr:row>15</xdr:row>
      <xdr:rowOff>237225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6F8280F-04F2-40E9-BAD8-B9E31E555C7A}"/>
            </a:ext>
          </a:extLst>
        </xdr:cNvPr>
        <xdr:cNvSpPr/>
      </xdr:nvSpPr>
      <xdr:spPr>
        <a:xfrm>
          <a:off x="3981449" y="34385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247650</xdr:colOff>
      <xdr:row>16</xdr:row>
      <xdr:rowOff>171450</xdr:rowOff>
    </xdr:from>
    <xdr:to>
      <xdr:col>8</xdr:col>
      <xdr:colOff>15525</xdr:colOff>
      <xdr:row>18</xdr:row>
      <xdr:rowOff>38099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A85BBFD9-7727-4137-8FDB-C654B1A4A3FE}"/>
            </a:ext>
          </a:extLst>
        </xdr:cNvPr>
        <xdr:cNvSpPr/>
      </xdr:nvSpPr>
      <xdr:spPr>
        <a:xfrm>
          <a:off x="6781800" y="4057650"/>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219075</xdr:colOff>
      <xdr:row>8</xdr:row>
      <xdr:rowOff>152400</xdr:rowOff>
    </xdr:from>
    <xdr:to>
      <xdr:col>7</xdr:col>
      <xdr:colOff>834675</xdr:colOff>
      <xdr:row>10</xdr:row>
      <xdr:rowOff>19049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64BF4083-221A-47FD-B5A6-19311FA5C6D1}"/>
            </a:ext>
          </a:extLst>
        </xdr:cNvPr>
        <xdr:cNvSpPr/>
      </xdr:nvSpPr>
      <xdr:spPr>
        <a:xfrm>
          <a:off x="6619875" y="2257425"/>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95250</xdr:colOff>
      <xdr:row>9</xdr:row>
      <xdr:rowOff>161925</xdr:rowOff>
    </xdr:from>
    <xdr:to>
      <xdr:col>3</xdr:col>
      <xdr:colOff>710850</xdr:colOff>
      <xdr:row>11</xdr:row>
      <xdr:rowOff>28574</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219FAE8-3F7A-4D1C-8798-9989AC51C2F8}"/>
            </a:ext>
          </a:extLst>
        </xdr:cNvPr>
        <xdr:cNvSpPr/>
      </xdr:nvSpPr>
      <xdr:spPr>
        <a:xfrm>
          <a:off x="3838575" y="2295525"/>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733425</xdr:colOff>
      <xdr:row>20</xdr:row>
      <xdr:rowOff>95249</xdr:rowOff>
    </xdr:from>
    <xdr:to>
      <xdr:col>1</xdr:col>
      <xdr:colOff>1438275</xdr:colOff>
      <xdr:row>22</xdr:row>
      <xdr:rowOff>9525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CCF5AF32-C87E-496A-B2B3-C40FF9A858A8}"/>
            </a:ext>
          </a:extLst>
        </xdr:cNvPr>
        <xdr:cNvSpPr/>
      </xdr:nvSpPr>
      <xdr:spPr>
        <a:xfrm>
          <a:off x="2543175" y="4514849"/>
          <a:ext cx="704850" cy="361951"/>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8</xdr:col>
      <xdr:colOff>561975</xdr:colOff>
      <xdr:row>7</xdr:row>
      <xdr:rowOff>152400</xdr:rowOff>
    </xdr:from>
    <xdr:to>
      <xdr:col>9</xdr:col>
      <xdr:colOff>548925</xdr:colOff>
      <xdr:row>9</xdr:row>
      <xdr:rowOff>19049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FCAE243-5654-4089-9325-0F3118B6A042}"/>
            </a:ext>
          </a:extLst>
        </xdr:cNvPr>
        <xdr:cNvSpPr/>
      </xdr:nvSpPr>
      <xdr:spPr>
        <a:xfrm>
          <a:off x="6210300" y="1885950"/>
          <a:ext cx="59655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466726</xdr:colOff>
      <xdr:row>9</xdr:row>
      <xdr:rowOff>142875</xdr:rowOff>
    </xdr:from>
    <xdr:to>
      <xdr:col>13</xdr:col>
      <xdr:colOff>34576</xdr:colOff>
      <xdr:row>11</xdr:row>
      <xdr:rowOff>8625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D506F65-ED56-46DE-A892-304AD556C59F}"/>
            </a:ext>
          </a:extLst>
        </xdr:cNvPr>
        <xdr:cNvSpPr/>
      </xdr:nvSpPr>
      <xdr:spPr>
        <a:xfrm>
          <a:off x="6953251" y="22669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457201</xdr:colOff>
      <xdr:row>22</xdr:row>
      <xdr:rowOff>114300</xdr:rowOff>
    </xdr:from>
    <xdr:to>
      <xdr:col>9</xdr:col>
      <xdr:colOff>25051</xdr:colOff>
      <xdr:row>23</xdr:row>
      <xdr:rowOff>218175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B772BB15-5AE2-45DC-AE85-F5C19EFF7249}"/>
            </a:ext>
          </a:extLst>
        </xdr:cNvPr>
        <xdr:cNvSpPr/>
      </xdr:nvSpPr>
      <xdr:spPr>
        <a:xfrm>
          <a:off x="4848226" y="34099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457200</xdr:colOff>
      <xdr:row>37</xdr:row>
      <xdr:rowOff>180975</xdr:rowOff>
    </xdr:from>
    <xdr:to>
      <xdr:col>13</xdr:col>
      <xdr:colOff>25050</xdr:colOff>
      <xdr:row>39</xdr:row>
      <xdr:rowOff>46725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32CAD460-9AE0-465D-B8F7-0FEA19933B7E}"/>
            </a:ext>
          </a:extLst>
        </xdr:cNvPr>
        <xdr:cNvSpPr/>
      </xdr:nvSpPr>
      <xdr:spPr>
        <a:xfrm>
          <a:off x="6943725" y="47720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447675</xdr:colOff>
      <xdr:row>13</xdr:row>
      <xdr:rowOff>190500</xdr:rowOff>
    </xdr:from>
    <xdr:to>
      <xdr:col>13</xdr:col>
      <xdr:colOff>15525</xdr:colOff>
      <xdr:row>15</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46511E7A-0212-4806-8CBE-B46C2FAF5EDA}"/>
            </a:ext>
          </a:extLst>
        </xdr:cNvPr>
        <xdr:cNvSpPr/>
      </xdr:nvSpPr>
      <xdr:spPr>
        <a:xfrm>
          <a:off x="6934200" y="32575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495299</xdr:colOff>
      <xdr:row>14</xdr:row>
      <xdr:rowOff>171450</xdr:rowOff>
    </xdr:from>
    <xdr:to>
      <xdr:col>13</xdr:col>
      <xdr:colOff>63149</xdr:colOff>
      <xdr:row>16</xdr:row>
      <xdr:rowOff>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609845F-F3C7-4959-8B27-AFA3AA1986D4}"/>
            </a:ext>
          </a:extLst>
        </xdr:cNvPr>
        <xdr:cNvSpPr/>
      </xdr:nvSpPr>
      <xdr:spPr>
        <a:xfrm>
          <a:off x="6981824" y="34956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428624</xdr:colOff>
      <xdr:row>14</xdr:row>
      <xdr:rowOff>161925</xdr:rowOff>
    </xdr:from>
    <xdr:to>
      <xdr:col>12</xdr:col>
      <xdr:colOff>520349</xdr:colOff>
      <xdr:row>16</xdr:row>
      <xdr:rowOff>27675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5DB59DF-448D-4E11-A8E2-618E04B8D146}"/>
            </a:ext>
          </a:extLst>
        </xdr:cNvPr>
        <xdr:cNvSpPr/>
      </xdr:nvSpPr>
      <xdr:spPr>
        <a:xfrm>
          <a:off x="6915149" y="34861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20</xdr:row>
      <xdr:rowOff>19050</xdr:rowOff>
    </xdr:from>
    <xdr:to>
      <xdr:col>16</xdr:col>
      <xdr:colOff>91725</xdr:colOff>
      <xdr:row>21</xdr:row>
      <xdr:rowOff>122925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740B75A2-F2FA-4B6D-B470-12D7A6FE9446}"/>
            </a:ext>
          </a:extLst>
        </xdr:cNvPr>
        <xdr:cNvSpPr/>
      </xdr:nvSpPr>
      <xdr:spPr>
        <a:xfrm>
          <a:off x="8582025" y="47625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ansrarq01\nep$\GER\Boletim%20Trim.%20Conjuntura\Boletim%2098%204&#186;Trim\Regional\I%20-%20Pre&#231;os\QuadrosIP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x média"/>
      <sheetName val="Tx homóloga"/>
      <sheetName val="Tx mensal"/>
      <sheetName val="índices"/>
      <sheetName val="Graf1"/>
      <sheetName val="Graf2"/>
      <sheetName val="Graf3"/>
      <sheetName val="Graf4"/>
      <sheetName val="Graf5"/>
      <sheetName val="Graf6"/>
      <sheetName val="Quadro1"/>
      <sheetName val="Quadro2"/>
      <sheetName val="Qnorte"/>
      <sheetName val="Module1"/>
      <sheetName val="Quadro"/>
      <sheetName val="Graf2 exp"/>
      <sheetName val="Figura_30"/>
      <sheetName val="Figura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9B1CE-440F-4C5E-B9DA-F7FF060DB314}">
  <sheetPr>
    <pageSetUpPr fitToPage="1"/>
  </sheetPr>
  <dimension ref="B1:IW55"/>
  <sheetViews>
    <sheetView showGridLines="0" tabSelected="1" zoomScale="80" zoomScaleNormal="80" workbookViewId="0">
      <selection activeCell="H10" sqref="H10"/>
    </sheetView>
  </sheetViews>
  <sheetFormatPr defaultColWidth="9.140625" defaultRowHeight="14.25" x14ac:dyDescent="0.2"/>
  <cols>
    <col min="1" max="1" width="1.140625" style="13" customWidth="1"/>
    <col min="2" max="2" width="115.5703125" style="13" customWidth="1"/>
    <col min="3" max="3" width="2.28515625" style="13" customWidth="1"/>
    <col min="4" max="4" width="3.140625" style="13" customWidth="1"/>
    <col min="5" max="16384" width="9.140625" style="13"/>
  </cols>
  <sheetData>
    <row r="1" spans="2:257" ht="4.5" customHeight="1" x14ac:dyDescent="0.2"/>
    <row r="2" spans="2:257" ht="18.95" customHeight="1" x14ac:dyDescent="0.2">
      <c r="B2" s="7" t="s">
        <v>246</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c r="IV2" s="24"/>
      <c r="IW2" s="24"/>
    </row>
    <row r="3" spans="2:257" ht="3" customHeight="1" x14ac:dyDescent="0.2">
      <c r="B3" s="8"/>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c r="GV3" s="24"/>
      <c r="GW3" s="24"/>
      <c r="GX3" s="24"/>
      <c r="GY3" s="24"/>
      <c r="GZ3" s="24"/>
      <c r="HA3" s="24"/>
      <c r="HB3" s="24"/>
      <c r="HC3" s="24"/>
      <c r="HD3" s="24"/>
      <c r="HE3" s="24"/>
      <c r="HF3" s="24"/>
      <c r="HG3" s="24"/>
      <c r="HH3" s="24"/>
      <c r="HI3" s="24"/>
      <c r="HJ3" s="24"/>
      <c r="HK3" s="24"/>
      <c r="HL3" s="24"/>
      <c r="HM3" s="24"/>
      <c r="HN3" s="24"/>
      <c r="HO3" s="24"/>
      <c r="HP3" s="24"/>
      <c r="HQ3" s="24"/>
      <c r="HR3" s="24"/>
      <c r="HS3" s="24"/>
      <c r="HT3" s="24"/>
      <c r="HU3" s="24"/>
      <c r="HV3" s="24"/>
      <c r="HW3" s="24"/>
      <c r="HX3" s="24"/>
      <c r="HY3" s="24"/>
      <c r="HZ3" s="24"/>
      <c r="IA3" s="24"/>
      <c r="IB3" s="24"/>
      <c r="IC3" s="24"/>
      <c r="ID3" s="24"/>
      <c r="IE3" s="24"/>
      <c r="IF3" s="24"/>
      <c r="IG3" s="24"/>
      <c r="IH3" s="24"/>
      <c r="II3" s="24"/>
      <c r="IJ3" s="24"/>
      <c r="IK3" s="24"/>
      <c r="IL3" s="24"/>
      <c r="IM3" s="24"/>
      <c r="IN3" s="24"/>
      <c r="IO3" s="24"/>
      <c r="IP3" s="24"/>
      <c r="IQ3" s="24"/>
      <c r="IR3" s="24"/>
      <c r="IS3" s="24"/>
      <c r="IT3" s="24"/>
      <c r="IU3" s="24"/>
      <c r="IV3" s="24"/>
      <c r="IW3" s="24"/>
    </row>
    <row r="4" spans="2:257" ht="18.95" customHeight="1" x14ac:dyDescent="0.2">
      <c r="B4" s="20">
        <v>45261</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c r="IF4" s="24"/>
      <c r="IG4" s="24"/>
      <c r="IH4" s="24"/>
      <c r="II4" s="24"/>
      <c r="IJ4" s="24"/>
      <c r="IK4" s="24"/>
      <c r="IL4" s="24"/>
      <c r="IM4" s="24"/>
      <c r="IN4" s="24"/>
      <c r="IO4" s="24"/>
      <c r="IP4" s="24"/>
      <c r="IQ4" s="24"/>
      <c r="IR4" s="24"/>
      <c r="IS4" s="24"/>
      <c r="IT4" s="24"/>
      <c r="IU4" s="24"/>
      <c r="IV4" s="24"/>
      <c r="IW4" s="24"/>
    </row>
    <row r="5" spans="2:257" ht="4.5" customHeight="1" x14ac:dyDescent="0.2">
      <c r="B5" s="6"/>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c r="IJ5" s="24"/>
      <c r="IK5" s="24"/>
      <c r="IL5" s="24"/>
      <c r="IM5" s="24"/>
      <c r="IN5" s="24"/>
      <c r="IO5" s="24"/>
      <c r="IP5" s="24"/>
      <c r="IQ5" s="24"/>
      <c r="IR5" s="24"/>
      <c r="IS5" s="24"/>
      <c r="IT5" s="24"/>
      <c r="IU5" s="24"/>
      <c r="IV5" s="24"/>
      <c r="IW5" s="24"/>
    </row>
    <row r="6" spans="2:257" ht="18.95" customHeight="1" x14ac:dyDescent="0.2">
      <c r="B6" s="21" t="s">
        <v>156</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c r="IV6" s="25"/>
      <c r="IW6" s="25"/>
    </row>
    <row r="7" spans="2:257" ht="4.5" customHeight="1" x14ac:dyDescent="0.2">
      <c r="B7" s="21"/>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c r="IW7" s="25"/>
    </row>
    <row r="8" spans="2:257" ht="18.95" customHeight="1" x14ac:dyDescent="0.2">
      <c r="B8" s="87" t="s">
        <v>157</v>
      </c>
    </row>
    <row r="9" spans="2:257" ht="3.75" customHeight="1" x14ac:dyDescent="0.2">
      <c r="B9" s="25"/>
    </row>
    <row r="10" spans="2:257" ht="18.95" customHeight="1" x14ac:dyDescent="0.2">
      <c r="B10" s="88" t="s">
        <v>0</v>
      </c>
    </row>
    <row r="11" spans="2:257" ht="3.75" customHeight="1" x14ac:dyDescent="0.2">
      <c r="B11" s="1"/>
    </row>
    <row r="12" spans="2:257" ht="15.95" customHeight="1" x14ac:dyDescent="0.25">
      <c r="B12" s="38" t="s">
        <v>148</v>
      </c>
    </row>
    <row r="13" spans="2:257" ht="15.95" customHeight="1" x14ac:dyDescent="0.25">
      <c r="B13" s="38" t="s">
        <v>149</v>
      </c>
    </row>
    <row r="14" spans="2:257" ht="3.75" customHeight="1" x14ac:dyDescent="0.2">
      <c r="B14" s="9"/>
    </row>
    <row r="15" spans="2:257" ht="18.95" customHeight="1" x14ac:dyDescent="0.2">
      <c r="B15" s="88" t="s">
        <v>1</v>
      </c>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c r="IU15" s="25"/>
      <c r="IV15" s="25"/>
      <c r="IW15" s="25"/>
    </row>
    <row r="16" spans="2:257" ht="3.75" customHeight="1" x14ac:dyDescent="0.2">
      <c r="B16" s="1"/>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row>
    <row r="17" spans="2:2" ht="15.95" customHeight="1" x14ac:dyDescent="0.25">
      <c r="B17" s="38" t="s">
        <v>144</v>
      </c>
    </row>
    <row r="18" spans="2:2" ht="15.95" customHeight="1" x14ac:dyDescent="0.25">
      <c r="B18" s="38" t="s">
        <v>145</v>
      </c>
    </row>
    <row r="19" spans="2:2" ht="15.95" customHeight="1" x14ac:dyDescent="0.25">
      <c r="B19" s="38" t="s">
        <v>177</v>
      </c>
    </row>
    <row r="20" spans="2:2" ht="15.95" customHeight="1" x14ac:dyDescent="0.25">
      <c r="B20" s="38" t="s">
        <v>178</v>
      </c>
    </row>
    <row r="21" spans="2:2" ht="15.95" customHeight="1" x14ac:dyDescent="0.25">
      <c r="B21" s="38" t="s">
        <v>179</v>
      </c>
    </row>
    <row r="22" spans="2:2" ht="15.95" customHeight="1" x14ac:dyDescent="0.25">
      <c r="B22" s="38" t="s">
        <v>180</v>
      </c>
    </row>
    <row r="23" spans="2:2" ht="15.95" customHeight="1" x14ac:dyDescent="0.25">
      <c r="B23" s="38" t="s">
        <v>181</v>
      </c>
    </row>
    <row r="24" spans="2:2" ht="15.95" customHeight="1" x14ac:dyDescent="0.25">
      <c r="B24" s="38" t="s">
        <v>182</v>
      </c>
    </row>
    <row r="25" spans="2:2" ht="15.95" customHeight="1" x14ac:dyDescent="0.25">
      <c r="B25" s="38" t="s">
        <v>183</v>
      </c>
    </row>
    <row r="26" spans="2:2" ht="15.95" customHeight="1" x14ac:dyDescent="0.25">
      <c r="B26" s="38" t="s">
        <v>186</v>
      </c>
    </row>
    <row r="27" spans="2:2" ht="15.95" customHeight="1" x14ac:dyDescent="0.25">
      <c r="B27" s="38" t="s">
        <v>184</v>
      </c>
    </row>
    <row r="28" spans="2:2" ht="15.95" customHeight="1" x14ac:dyDescent="0.25">
      <c r="B28" s="38" t="s">
        <v>185</v>
      </c>
    </row>
    <row r="29" spans="2:2" ht="15.95" customHeight="1" x14ac:dyDescent="0.25">
      <c r="B29" s="38" t="s">
        <v>187</v>
      </c>
    </row>
    <row r="30" spans="2:2" ht="15.95" customHeight="1" x14ac:dyDescent="0.25">
      <c r="B30" s="38" t="s">
        <v>188</v>
      </c>
    </row>
    <row r="31" spans="2:2" ht="15.95" customHeight="1" x14ac:dyDescent="0.25">
      <c r="B31" s="38" t="s">
        <v>189</v>
      </c>
    </row>
    <row r="32" spans="2:2" ht="15.95" customHeight="1" x14ac:dyDescent="0.25">
      <c r="B32" s="38" t="s">
        <v>190</v>
      </c>
    </row>
    <row r="33" spans="2:257" ht="15.95" customHeight="1" x14ac:dyDescent="0.25">
      <c r="B33" s="38" t="s">
        <v>191</v>
      </c>
    </row>
    <row r="34" spans="2:257" ht="15" customHeight="1" x14ac:dyDescent="0.25">
      <c r="B34" s="38" t="s">
        <v>192</v>
      </c>
    </row>
    <row r="35" spans="2:257" ht="15" customHeight="1" x14ac:dyDescent="0.25">
      <c r="B35" s="38" t="s">
        <v>193</v>
      </c>
    </row>
    <row r="36" spans="2:257" ht="15" customHeight="1" x14ac:dyDescent="0.25">
      <c r="B36" s="38" t="s">
        <v>243</v>
      </c>
    </row>
    <row r="37" spans="2:257" ht="15" customHeight="1" x14ac:dyDescent="0.2">
      <c r="B37" s="9"/>
    </row>
    <row r="38" spans="2:257" ht="3.75" customHeight="1" x14ac:dyDescent="0.2">
      <c r="B38" s="9"/>
    </row>
    <row r="39" spans="2:257" ht="18.95" customHeight="1" x14ac:dyDescent="0.2">
      <c r="B39" s="87" t="s">
        <v>2</v>
      </c>
    </row>
    <row r="40" spans="2:257" ht="3.75" customHeight="1" x14ac:dyDescent="0.2">
      <c r="B40" s="25"/>
    </row>
    <row r="41" spans="2:257" ht="18.95" customHeight="1" x14ac:dyDescent="0.2">
      <c r="B41" s="88" t="s">
        <v>3</v>
      </c>
    </row>
    <row r="42" spans="2:257" ht="3.75" customHeight="1" x14ac:dyDescent="0.2">
      <c r="B42" s="9"/>
    </row>
    <row r="43" spans="2:257" ht="15.95" customHeight="1" x14ac:dyDescent="0.25">
      <c r="B43" s="38" t="s">
        <v>247</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c r="DM43" s="24"/>
      <c r="DN43" s="24"/>
      <c r="DO43" s="24"/>
      <c r="DP43" s="24"/>
      <c r="DQ43" s="24"/>
      <c r="DR43" s="24"/>
      <c r="DS43" s="24"/>
      <c r="DT43" s="24"/>
      <c r="DU43" s="24"/>
      <c r="DV43" s="24"/>
      <c r="DW43" s="24"/>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24"/>
      <c r="FL43" s="24"/>
      <c r="FM43" s="24"/>
      <c r="FN43" s="24"/>
      <c r="FO43" s="24"/>
      <c r="FP43" s="24"/>
      <c r="FQ43" s="24"/>
      <c r="FR43" s="24"/>
      <c r="FS43" s="24"/>
      <c r="FT43" s="24"/>
      <c r="FU43" s="24"/>
      <c r="FV43" s="24"/>
      <c r="FW43" s="24"/>
      <c r="FX43" s="24"/>
      <c r="FY43" s="24"/>
      <c r="FZ43" s="24"/>
      <c r="GA43" s="24"/>
      <c r="GB43" s="24"/>
      <c r="GC43" s="24"/>
      <c r="GD43" s="24"/>
      <c r="GE43" s="24"/>
      <c r="GF43" s="24"/>
      <c r="GG43" s="24"/>
      <c r="GH43" s="24"/>
      <c r="GI43" s="24"/>
      <c r="GJ43" s="24"/>
      <c r="GK43" s="24"/>
      <c r="GL43" s="24"/>
      <c r="GM43" s="24"/>
      <c r="GN43" s="24"/>
      <c r="GO43" s="24"/>
      <c r="GP43" s="24"/>
      <c r="GQ43" s="24"/>
      <c r="GR43" s="24"/>
      <c r="GS43" s="24"/>
      <c r="GT43" s="24"/>
      <c r="GU43" s="24"/>
      <c r="GV43" s="24"/>
      <c r="GW43" s="24"/>
      <c r="GX43" s="24"/>
      <c r="GY43" s="24"/>
      <c r="GZ43" s="24"/>
      <c r="HA43" s="24"/>
      <c r="HB43" s="24"/>
      <c r="HC43" s="24"/>
      <c r="HD43" s="24"/>
      <c r="HE43" s="24"/>
      <c r="HF43" s="24"/>
      <c r="HG43" s="24"/>
      <c r="HH43" s="24"/>
      <c r="HI43" s="24"/>
      <c r="HJ43" s="24"/>
      <c r="HK43" s="24"/>
      <c r="HL43" s="24"/>
      <c r="HM43" s="24"/>
      <c r="HN43" s="24"/>
      <c r="HO43" s="24"/>
      <c r="HP43" s="24"/>
      <c r="HQ43" s="24"/>
      <c r="HR43" s="24"/>
      <c r="HS43" s="24"/>
      <c r="HT43" s="24"/>
      <c r="HU43" s="24"/>
      <c r="HV43" s="24"/>
      <c r="HW43" s="24"/>
      <c r="HX43" s="24"/>
      <c r="HY43" s="24"/>
      <c r="HZ43" s="24"/>
      <c r="IA43" s="24"/>
      <c r="IB43" s="24"/>
      <c r="IC43" s="24"/>
      <c r="ID43" s="24"/>
      <c r="IE43" s="24"/>
      <c r="IF43" s="24"/>
      <c r="IG43" s="24"/>
      <c r="IH43" s="24"/>
      <c r="II43" s="24"/>
      <c r="IJ43" s="24"/>
      <c r="IK43" s="24"/>
      <c r="IL43" s="24"/>
      <c r="IM43" s="24"/>
      <c r="IN43" s="24"/>
      <c r="IO43" s="24"/>
      <c r="IP43" s="24"/>
      <c r="IQ43" s="24"/>
      <c r="IR43" s="24"/>
      <c r="IS43" s="24"/>
      <c r="IT43" s="24"/>
      <c r="IU43" s="24"/>
      <c r="IV43" s="24"/>
      <c r="IW43" s="24"/>
    </row>
    <row r="44" spans="2:257" ht="15.95" customHeight="1" x14ac:dyDescent="0.25">
      <c r="B44" s="38" t="s">
        <v>248</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4"/>
      <c r="EY44" s="24"/>
      <c r="EZ44" s="24"/>
      <c r="FA44" s="24"/>
      <c r="FB44" s="24"/>
      <c r="FC44" s="24"/>
      <c r="FD44" s="24"/>
      <c r="FE44" s="24"/>
      <c r="FF44" s="24"/>
      <c r="FG44" s="24"/>
      <c r="FH44" s="24"/>
      <c r="FI44" s="24"/>
      <c r="FJ44" s="24"/>
      <c r="FK44" s="24"/>
      <c r="FL44" s="24"/>
      <c r="FM44" s="24"/>
      <c r="FN44" s="24"/>
      <c r="FO44" s="24"/>
      <c r="FP44" s="24"/>
      <c r="FQ44" s="24"/>
      <c r="FR44" s="24"/>
      <c r="FS44" s="24"/>
      <c r="FT44" s="24"/>
      <c r="FU44" s="24"/>
      <c r="FV44" s="24"/>
      <c r="FW44" s="24"/>
      <c r="FX44" s="24"/>
      <c r="FY44" s="24"/>
      <c r="FZ44" s="24"/>
      <c r="GA44" s="24"/>
      <c r="GB44" s="24"/>
      <c r="GC44" s="24"/>
      <c r="GD44" s="24"/>
      <c r="GE44" s="24"/>
      <c r="GF44" s="24"/>
      <c r="GG44" s="24"/>
      <c r="GH44" s="24"/>
      <c r="GI44" s="24"/>
      <c r="GJ44" s="24"/>
      <c r="GK44" s="24"/>
      <c r="GL44" s="24"/>
      <c r="GM44" s="24"/>
      <c r="GN44" s="24"/>
      <c r="GO44" s="24"/>
      <c r="GP44" s="24"/>
      <c r="GQ44" s="24"/>
      <c r="GR44" s="24"/>
      <c r="GS44" s="24"/>
      <c r="GT44" s="24"/>
      <c r="GU44" s="24"/>
      <c r="GV44" s="24"/>
      <c r="GW44" s="24"/>
      <c r="GX44" s="24"/>
      <c r="GY44" s="24"/>
      <c r="GZ44" s="24"/>
      <c r="HA44" s="24"/>
      <c r="HB44" s="24"/>
      <c r="HC44" s="24"/>
      <c r="HD44" s="24"/>
      <c r="HE44" s="24"/>
      <c r="HF44" s="24"/>
      <c r="HG44" s="24"/>
      <c r="HH44" s="24"/>
      <c r="HI44" s="24"/>
      <c r="HJ44" s="24"/>
      <c r="HK44" s="24"/>
      <c r="HL44" s="24"/>
      <c r="HM44" s="24"/>
      <c r="HN44" s="24"/>
      <c r="HO44" s="24"/>
      <c r="HP44" s="24"/>
      <c r="HQ44" s="24"/>
      <c r="HR44" s="24"/>
      <c r="HS44" s="24"/>
      <c r="HT44" s="24"/>
      <c r="HU44" s="24"/>
      <c r="HV44" s="24"/>
      <c r="HW44" s="24"/>
      <c r="HX44" s="24"/>
      <c r="HY44" s="24"/>
      <c r="HZ44" s="24"/>
      <c r="IA44" s="24"/>
      <c r="IB44" s="24"/>
      <c r="IC44" s="24"/>
      <c r="ID44" s="24"/>
      <c r="IE44" s="24"/>
      <c r="IF44" s="24"/>
      <c r="IG44" s="24"/>
      <c r="IH44" s="24"/>
      <c r="II44" s="24"/>
      <c r="IJ44" s="24"/>
      <c r="IK44" s="24"/>
      <c r="IL44" s="24"/>
      <c r="IM44" s="24"/>
      <c r="IN44" s="24"/>
      <c r="IO44" s="24"/>
      <c r="IP44" s="24"/>
      <c r="IQ44" s="24"/>
      <c r="IR44" s="24"/>
      <c r="IS44" s="24"/>
      <c r="IT44" s="24"/>
      <c r="IU44" s="24"/>
      <c r="IV44" s="24"/>
      <c r="IW44" s="24"/>
    </row>
    <row r="45" spans="2:257" ht="15.95" customHeight="1" x14ac:dyDescent="0.25">
      <c r="B45" s="38" t="s">
        <v>249</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c r="DV45" s="24"/>
      <c r="DW45" s="24"/>
      <c r="DX45" s="24"/>
      <c r="DY45" s="24"/>
      <c r="DZ45" s="24"/>
      <c r="EA45" s="24"/>
      <c r="EB45" s="24"/>
      <c r="EC45" s="24"/>
      <c r="ED45" s="24"/>
      <c r="EE45" s="24"/>
      <c r="EF45" s="24"/>
      <c r="EG45" s="24"/>
      <c r="EH45" s="24"/>
      <c r="EI45" s="24"/>
      <c r="EJ45" s="24"/>
      <c r="EK45" s="24"/>
      <c r="EL45" s="24"/>
      <c r="EM45" s="24"/>
      <c r="EN45" s="24"/>
      <c r="EO45" s="24"/>
      <c r="EP45" s="24"/>
      <c r="EQ45" s="24"/>
      <c r="ER45" s="24"/>
      <c r="ES45" s="24"/>
      <c r="ET45" s="24"/>
      <c r="EU45" s="24"/>
      <c r="EV45" s="24"/>
      <c r="EW45" s="24"/>
      <c r="EX45" s="24"/>
      <c r="EY45" s="24"/>
      <c r="EZ45" s="24"/>
      <c r="FA45" s="24"/>
      <c r="FB45" s="24"/>
      <c r="FC45" s="24"/>
      <c r="FD45" s="24"/>
      <c r="FE45" s="24"/>
      <c r="FF45" s="24"/>
      <c r="FG45" s="24"/>
      <c r="FH45" s="24"/>
      <c r="FI45" s="24"/>
      <c r="FJ45" s="24"/>
      <c r="FK45" s="24"/>
      <c r="FL45" s="24"/>
      <c r="FM45" s="24"/>
      <c r="FN45" s="24"/>
      <c r="FO45" s="24"/>
      <c r="FP45" s="24"/>
      <c r="FQ45" s="24"/>
      <c r="FR45" s="24"/>
      <c r="FS45" s="24"/>
      <c r="FT45" s="24"/>
      <c r="FU45" s="24"/>
      <c r="FV45" s="24"/>
      <c r="FW45" s="24"/>
      <c r="FX45" s="24"/>
      <c r="FY45" s="24"/>
      <c r="FZ45" s="24"/>
      <c r="GA45" s="24"/>
      <c r="GB45" s="24"/>
      <c r="GC45" s="24"/>
      <c r="GD45" s="24"/>
      <c r="GE45" s="24"/>
      <c r="GF45" s="24"/>
      <c r="GG45" s="24"/>
      <c r="GH45" s="24"/>
      <c r="GI45" s="24"/>
      <c r="GJ45" s="24"/>
      <c r="GK45" s="24"/>
      <c r="GL45" s="24"/>
      <c r="GM45" s="24"/>
      <c r="GN45" s="24"/>
      <c r="GO45" s="24"/>
      <c r="GP45" s="24"/>
      <c r="GQ45" s="24"/>
      <c r="GR45" s="24"/>
      <c r="GS45" s="24"/>
      <c r="GT45" s="24"/>
      <c r="GU45" s="24"/>
      <c r="GV45" s="24"/>
      <c r="GW45" s="24"/>
      <c r="GX45" s="24"/>
      <c r="GY45" s="24"/>
      <c r="GZ45" s="24"/>
      <c r="HA45" s="24"/>
      <c r="HB45" s="24"/>
      <c r="HC45" s="24"/>
      <c r="HD45" s="24"/>
      <c r="HE45" s="24"/>
      <c r="HF45" s="24"/>
      <c r="HG45" s="24"/>
      <c r="HH45" s="24"/>
      <c r="HI45" s="24"/>
      <c r="HJ45" s="24"/>
      <c r="HK45" s="24"/>
      <c r="HL45" s="24"/>
      <c r="HM45" s="24"/>
      <c r="HN45" s="24"/>
      <c r="HO45" s="24"/>
      <c r="HP45" s="24"/>
      <c r="HQ45" s="24"/>
      <c r="HR45" s="24"/>
      <c r="HS45" s="24"/>
      <c r="HT45" s="24"/>
      <c r="HU45" s="24"/>
      <c r="HV45" s="24"/>
      <c r="HW45" s="24"/>
      <c r="HX45" s="24"/>
      <c r="HY45" s="24"/>
      <c r="HZ45" s="24"/>
      <c r="IA45" s="24"/>
      <c r="IB45" s="24"/>
      <c r="IC45" s="24"/>
      <c r="ID45" s="24"/>
      <c r="IE45" s="24"/>
      <c r="IF45" s="24"/>
      <c r="IG45" s="24"/>
      <c r="IH45" s="24"/>
      <c r="II45" s="24"/>
      <c r="IJ45" s="24"/>
      <c r="IK45" s="24"/>
      <c r="IL45" s="24"/>
      <c r="IM45" s="24"/>
      <c r="IN45" s="24"/>
      <c r="IO45" s="24"/>
      <c r="IP45" s="24"/>
      <c r="IQ45" s="24"/>
      <c r="IR45" s="24"/>
      <c r="IS45" s="24"/>
      <c r="IT45" s="24"/>
      <c r="IU45" s="24"/>
      <c r="IV45" s="24"/>
      <c r="IW45" s="24"/>
    </row>
    <row r="46" spans="2:257" ht="15.95" customHeight="1" x14ac:dyDescent="0.25">
      <c r="B46" s="38" t="s">
        <v>255</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c r="DV46" s="24"/>
      <c r="DW46" s="24"/>
      <c r="DX46" s="24"/>
      <c r="DY46" s="24"/>
      <c r="DZ46" s="24"/>
      <c r="EA46" s="24"/>
      <c r="EB46" s="24"/>
      <c r="EC46" s="24"/>
      <c r="ED46" s="24"/>
      <c r="EE46" s="24"/>
      <c r="EF46" s="24"/>
      <c r="EG46" s="24"/>
      <c r="EH46" s="24"/>
      <c r="EI46" s="24"/>
      <c r="EJ46" s="24"/>
      <c r="EK46" s="24"/>
      <c r="EL46" s="24"/>
      <c r="EM46" s="24"/>
      <c r="EN46" s="24"/>
      <c r="EO46" s="24"/>
      <c r="EP46" s="24"/>
      <c r="EQ46" s="24"/>
      <c r="ER46" s="24"/>
      <c r="ES46" s="24"/>
      <c r="ET46" s="24"/>
      <c r="EU46" s="24"/>
      <c r="EV46" s="24"/>
      <c r="EW46" s="24"/>
      <c r="EX46" s="24"/>
      <c r="EY46" s="24"/>
      <c r="EZ46" s="24"/>
      <c r="FA46" s="24"/>
      <c r="FB46" s="24"/>
      <c r="FC46" s="24"/>
      <c r="FD46" s="24"/>
      <c r="FE46" s="24"/>
      <c r="FF46" s="24"/>
      <c r="FG46" s="24"/>
      <c r="FH46" s="24"/>
      <c r="FI46" s="24"/>
      <c r="FJ46" s="24"/>
      <c r="FK46" s="24"/>
      <c r="FL46" s="24"/>
      <c r="FM46" s="24"/>
      <c r="FN46" s="24"/>
      <c r="FO46" s="24"/>
      <c r="FP46" s="24"/>
      <c r="FQ46" s="24"/>
      <c r="FR46" s="24"/>
      <c r="FS46" s="24"/>
      <c r="FT46" s="24"/>
      <c r="FU46" s="24"/>
      <c r="FV46" s="24"/>
      <c r="FW46" s="24"/>
      <c r="FX46" s="24"/>
      <c r="FY46" s="24"/>
      <c r="FZ46" s="24"/>
      <c r="GA46" s="24"/>
      <c r="GB46" s="24"/>
      <c r="GC46" s="24"/>
      <c r="GD46" s="24"/>
      <c r="GE46" s="24"/>
      <c r="GF46" s="24"/>
      <c r="GG46" s="24"/>
      <c r="GH46" s="24"/>
      <c r="GI46" s="24"/>
      <c r="GJ46" s="24"/>
      <c r="GK46" s="24"/>
      <c r="GL46" s="24"/>
      <c r="GM46" s="24"/>
      <c r="GN46" s="24"/>
      <c r="GO46" s="24"/>
      <c r="GP46" s="24"/>
      <c r="GQ46" s="24"/>
      <c r="GR46" s="24"/>
      <c r="GS46" s="24"/>
      <c r="GT46" s="24"/>
      <c r="GU46" s="24"/>
      <c r="GV46" s="24"/>
      <c r="GW46" s="24"/>
      <c r="GX46" s="24"/>
      <c r="GY46" s="24"/>
      <c r="GZ46" s="24"/>
      <c r="HA46" s="24"/>
      <c r="HB46" s="24"/>
      <c r="HC46" s="24"/>
      <c r="HD46" s="24"/>
      <c r="HE46" s="24"/>
      <c r="HF46" s="24"/>
      <c r="HG46" s="24"/>
      <c r="HH46" s="24"/>
      <c r="HI46" s="24"/>
      <c r="HJ46" s="24"/>
      <c r="HK46" s="24"/>
      <c r="HL46" s="24"/>
      <c r="HM46" s="24"/>
      <c r="HN46" s="24"/>
      <c r="HO46" s="24"/>
      <c r="HP46" s="24"/>
      <c r="HQ46" s="24"/>
      <c r="HR46" s="24"/>
      <c r="HS46" s="24"/>
      <c r="HT46" s="24"/>
      <c r="HU46" s="24"/>
      <c r="HV46" s="24"/>
      <c r="HW46" s="24"/>
      <c r="HX46" s="24"/>
      <c r="HY46" s="24"/>
      <c r="HZ46" s="24"/>
      <c r="IA46" s="24"/>
      <c r="IB46" s="24"/>
      <c r="IC46" s="24"/>
      <c r="ID46" s="24"/>
      <c r="IE46" s="24"/>
      <c r="IF46" s="24"/>
      <c r="IG46" s="24"/>
      <c r="IH46" s="24"/>
      <c r="II46" s="24"/>
      <c r="IJ46" s="24"/>
      <c r="IK46" s="24"/>
      <c r="IL46" s="24"/>
      <c r="IM46" s="24"/>
      <c r="IN46" s="24"/>
      <c r="IO46" s="24"/>
      <c r="IP46" s="24"/>
      <c r="IQ46" s="24"/>
      <c r="IR46" s="24"/>
      <c r="IS46" s="24"/>
      <c r="IT46" s="24"/>
      <c r="IU46" s="24"/>
      <c r="IV46" s="24"/>
      <c r="IW46" s="24"/>
    </row>
    <row r="47" spans="2:257" ht="15.95" customHeight="1" x14ac:dyDescent="0.25">
      <c r="B47" s="38" t="s">
        <v>256</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c r="FC47" s="24"/>
      <c r="FD47" s="24"/>
      <c r="FE47" s="24"/>
      <c r="FF47" s="24"/>
      <c r="FG47" s="24"/>
      <c r="FH47" s="24"/>
      <c r="FI47" s="24"/>
      <c r="FJ47" s="24"/>
      <c r="FK47" s="24"/>
      <c r="FL47" s="24"/>
      <c r="FM47" s="24"/>
      <c r="FN47" s="24"/>
      <c r="FO47" s="24"/>
      <c r="FP47" s="24"/>
      <c r="FQ47" s="24"/>
      <c r="FR47" s="24"/>
      <c r="FS47" s="24"/>
      <c r="FT47" s="24"/>
      <c r="FU47" s="24"/>
      <c r="FV47" s="24"/>
      <c r="FW47" s="24"/>
      <c r="FX47" s="24"/>
      <c r="FY47" s="24"/>
      <c r="FZ47" s="24"/>
      <c r="GA47" s="24"/>
      <c r="GB47" s="24"/>
      <c r="GC47" s="24"/>
      <c r="GD47" s="24"/>
      <c r="GE47" s="24"/>
      <c r="GF47" s="24"/>
      <c r="GG47" s="24"/>
      <c r="GH47" s="24"/>
      <c r="GI47" s="24"/>
      <c r="GJ47" s="24"/>
      <c r="GK47" s="24"/>
      <c r="GL47" s="24"/>
      <c r="GM47" s="24"/>
      <c r="GN47" s="24"/>
      <c r="GO47" s="24"/>
      <c r="GP47" s="24"/>
      <c r="GQ47" s="24"/>
      <c r="GR47" s="24"/>
      <c r="GS47" s="24"/>
      <c r="GT47" s="24"/>
      <c r="GU47" s="24"/>
      <c r="GV47" s="24"/>
      <c r="GW47" s="24"/>
      <c r="GX47" s="24"/>
      <c r="GY47" s="24"/>
      <c r="GZ47" s="24"/>
      <c r="HA47" s="24"/>
      <c r="HB47" s="24"/>
      <c r="HC47" s="24"/>
      <c r="HD47" s="24"/>
      <c r="HE47" s="24"/>
      <c r="HF47" s="24"/>
      <c r="HG47" s="24"/>
      <c r="HH47" s="24"/>
      <c r="HI47" s="24"/>
      <c r="HJ47" s="24"/>
      <c r="HK47" s="24"/>
      <c r="HL47" s="24"/>
      <c r="HM47" s="24"/>
      <c r="HN47" s="24"/>
      <c r="HO47" s="24"/>
      <c r="HP47" s="24"/>
      <c r="HQ47" s="24"/>
      <c r="HR47" s="24"/>
      <c r="HS47" s="24"/>
      <c r="HT47" s="24"/>
      <c r="HU47" s="24"/>
      <c r="HV47" s="24"/>
      <c r="HW47" s="24"/>
      <c r="HX47" s="24"/>
      <c r="HY47" s="24"/>
      <c r="HZ47" s="24"/>
      <c r="IA47" s="24"/>
      <c r="IB47" s="24"/>
      <c r="IC47" s="24"/>
      <c r="ID47" s="24"/>
      <c r="IE47" s="24"/>
      <c r="IF47" s="24"/>
      <c r="IG47" s="24"/>
      <c r="IH47" s="24"/>
      <c r="II47" s="24"/>
      <c r="IJ47" s="24"/>
      <c r="IK47" s="24"/>
      <c r="IL47" s="24"/>
      <c r="IM47" s="24"/>
      <c r="IN47" s="24"/>
      <c r="IO47" s="24"/>
      <c r="IP47" s="24"/>
      <c r="IQ47" s="24"/>
      <c r="IR47" s="24"/>
      <c r="IS47" s="24"/>
      <c r="IT47" s="24"/>
      <c r="IU47" s="24"/>
      <c r="IV47" s="24"/>
      <c r="IW47" s="24"/>
    </row>
    <row r="48" spans="2:257" ht="15.95" customHeight="1" x14ac:dyDescent="0.25">
      <c r="B48" s="38" t="s">
        <v>257</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24"/>
      <c r="FG48" s="24"/>
      <c r="FH48" s="24"/>
      <c r="FI48" s="24"/>
      <c r="FJ48" s="24"/>
      <c r="FK48" s="24"/>
      <c r="FL48" s="24"/>
      <c r="FM48" s="24"/>
      <c r="FN48" s="24"/>
      <c r="FO48" s="24"/>
      <c r="FP48" s="24"/>
      <c r="FQ48" s="24"/>
      <c r="FR48" s="24"/>
      <c r="FS48" s="24"/>
      <c r="FT48" s="24"/>
      <c r="FU48" s="24"/>
      <c r="FV48" s="24"/>
      <c r="FW48" s="24"/>
      <c r="FX48" s="24"/>
      <c r="FY48" s="24"/>
      <c r="FZ48" s="24"/>
      <c r="GA48" s="24"/>
      <c r="GB48" s="24"/>
      <c r="GC48" s="24"/>
      <c r="GD48" s="24"/>
      <c r="GE48" s="24"/>
      <c r="GF48" s="24"/>
      <c r="GG48" s="24"/>
      <c r="GH48" s="24"/>
      <c r="GI48" s="24"/>
      <c r="GJ48" s="24"/>
      <c r="GK48" s="24"/>
      <c r="GL48" s="24"/>
      <c r="GM48" s="24"/>
      <c r="GN48" s="24"/>
      <c r="GO48" s="24"/>
      <c r="GP48" s="24"/>
      <c r="GQ48" s="24"/>
      <c r="GR48" s="24"/>
      <c r="GS48" s="24"/>
      <c r="GT48" s="24"/>
      <c r="GU48" s="24"/>
      <c r="GV48" s="24"/>
      <c r="GW48" s="24"/>
      <c r="GX48" s="24"/>
      <c r="GY48" s="24"/>
      <c r="GZ48" s="24"/>
      <c r="HA48" s="24"/>
      <c r="HB48" s="24"/>
      <c r="HC48" s="24"/>
      <c r="HD48" s="24"/>
      <c r="HE48" s="24"/>
      <c r="HF48" s="24"/>
      <c r="HG48" s="24"/>
      <c r="HH48" s="24"/>
      <c r="HI48" s="24"/>
      <c r="HJ48" s="24"/>
      <c r="HK48" s="24"/>
      <c r="HL48" s="24"/>
      <c r="HM48" s="24"/>
      <c r="HN48" s="24"/>
      <c r="HO48" s="24"/>
      <c r="HP48" s="24"/>
      <c r="HQ48" s="24"/>
      <c r="HR48" s="24"/>
      <c r="HS48" s="24"/>
      <c r="HT48" s="24"/>
      <c r="HU48" s="24"/>
      <c r="HV48" s="24"/>
      <c r="HW48" s="24"/>
      <c r="HX48" s="24"/>
      <c r="HY48" s="24"/>
      <c r="HZ48" s="24"/>
      <c r="IA48" s="24"/>
      <c r="IB48" s="24"/>
      <c r="IC48" s="24"/>
      <c r="ID48" s="24"/>
      <c r="IE48" s="24"/>
      <c r="IF48" s="24"/>
      <c r="IG48" s="24"/>
      <c r="IH48" s="24"/>
      <c r="II48" s="24"/>
      <c r="IJ48" s="24"/>
      <c r="IK48" s="24"/>
      <c r="IL48" s="24"/>
      <c r="IM48" s="24"/>
      <c r="IN48" s="24"/>
      <c r="IO48" s="24"/>
      <c r="IP48" s="24"/>
      <c r="IQ48" s="24"/>
      <c r="IR48" s="24"/>
      <c r="IS48" s="24"/>
      <c r="IT48" s="24"/>
      <c r="IU48" s="24"/>
      <c r="IV48" s="24"/>
      <c r="IW48" s="24"/>
    </row>
    <row r="49" spans="2:257" ht="3.75" customHeight="1" x14ac:dyDescent="0.2">
      <c r="B49" s="9"/>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24"/>
      <c r="DY49" s="24"/>
      <c r="DZ49" s="24"/>
      <c r="EA49" s="24"/>
      <c r="EB49" s="24"/>
      <c r="EC49" s="24"/>
      <c r="ED49" s="24"/>
      <c r="EE49" s="24"/>
      <c r="EF49" s="24"/>
      <c r="EG49" s="24"/>
      <c r="EH49" s="24"/>
      <c r="EI49" s="24"/>
      <c r="EJ49" s="24"/>
      <c r="EK49" s="24"/>
      <c r="EL49" s="24"/>
      <c r="EM49" s="24"/>
      <c r="EN49" s="24"/>
      <c r="EO49" s="24"/>
      <c r="EP49" s="24"/>
      <c r="EQ49" s="24"/>
      <c r="ER49" s="24"/>
      <c r="ES49" s="24"/>
      <c r="ET49" s="24"/>
      <c r="EU49" s="24"/>
      <c r="EV49" s="24"/>
      <c r="EW49" s="24"/>
      <c r="EX49" s="24"/>
      <c r="EY49" s="24"/>
      <c r="EZ49" s="24"/>
      <c r="FA49" s="24"/>
      <c r="FB49" s="24"/>
      <c r="FC49" s="24"/>
      <c r="FD49" s="24"/>
      <c r="FE49" s="24"/>
      <c r="FF49" s="24"/>
      <c r="FG49" s="24"/>
      <c r="FH49" s="24"/>
      <c r="FI49" s="24"/>
      <c r="FJ49" s="24"/>
      <c r="FK49" s="24"/>
      <c r="FL49" s="24"/>
      <c r="FM49" s="24"/>
      <c r="FN49" s="24"/>
      <c r="FO49" s="24"/>
      <c r="FP49" s="24"/>
      <c r="FQ49" s="24"/>
      <c r="FR49" s="24"/>
      <c r="FS49" s="24"/>
      <c r="FT49" s="24"/>
      <c r="FU49" s="24"/>
      <c r="FV49" s="24"/>
      <c r="FW49" s="24"/>
      <c r="FX49" s="24"/>
      <c r="FY49" s="24"/>
      <c r="FZ49" s="24"/>
      <c r="GA49" s="24"/>
      <c r="GB49" s="24"/>
      <c r="GC49" s="24"/>
      <c r="GD49" s="24"/>
      <c r="GE49" s="24"/>
      <c r="GF49" s="24"/>
      <c r="GG49" s="24"/>
      <c r="GH49" s="24"/>
      <c r="GI49" s="24"/>
      <c r="GJ49" s="24"/>
      <c r="GK49" s="24"/>
      <c r="GL49" s="24"/>
      <c r="GM49" s="24"/>
      <c r="GN49" s="24"/>
      <c r="GO49" s="24"/>
      <c r="GP49" s="24"/>
      <c r="GQ49" s="24"/>
      <c r="GR49" s="24"/>
      <c r="GS49" s="24"/>
      <c r="GT49" s="24"/>
      <c r="GU49" s="24"/>
      <c r="GV49" s="24"/>
      <c r="GW49" s="24"/>
      <c r="GX49" s="24"/>
      <c r="GY49" s="24"/>
      <c r="GZ49" s="24"/>
      <c r="HA49" s="24"/>
      <c r="HB49" s="24"/>
      <c r="HC49" s="24"/>
      <c r="HD49" s="24"/>
      <c r="HE49" s="24"/>
      <c r="HF49" s="24"/>
      <c r="HG49" s="24"/>
      <c r="HH49" s="24"/>
      <c r="HI49" s="24"/>
      <c r="HJ49" s="24"/>
      <c r="HK49" s="24"/>
      <c r="HL49" s="24"/>
      <c r="HM49" s="24"/>
      <c r="HN49" s="24"/>
      <c r="HO49" s="24"/>
      <c r="HP49" s="24"/>
      <c r="HQ49" s="24"/>
      <c r="HR49" s="24"/>
      <c r="HS49" s="24"/>
      <c r="HT49" s="24"/>
      <c r="HU49" s="24"/>
      <c r="HV49" s="24"/>
      <c r="HW49" s="24"/>
      <c r="HX49" s="24"/>
      <c r="HY49" s="24"/>
      <c r="HZ49" s="24"/>
      <c r="IA49" s="24"/>
      <c r="IB49" s="24"/>
      <c r="IC49" s="24"/>
      <c r="ID49" s="24"/>
      <c r="IE49" s="24"/>
      <c r="IF49" s="24"/>
      <c r="IG49" s="24"/>
      <c r="IH49" s="24"/>
      <c r="II49" s="24"/>
      <c r="IJ49" s="24"/>
      <c r="IK49" s="24"/>
      <c r="IL49" s="24"/>
      <c r="IM49" s="24"/>
      <c r="IN49" s="24"/>
      <c r="IO49" s="24"/>
      <c r="IP49" s="24"/>
      <c r="IQ49" s="24"/>
      <c r="IR49" s="24"/>
      <c r="IS49" s="24"/>
      <c r="IT49" s="24"/>
      <c r="IU49" s="24"/>
      <c r="IV49" s="24"/>
      <c r="IW49" s="24"/>
    </row>
    <row r="50" spans="2:257" ht="18.95" customHeight="1" x14ac:dyDescent="0.2">
      <c r="B50" s="87" t="s">
        <v>4</v>
      </c>
    </row>
    <row r="51" spans="2:257" ht="3.75" customHeight="1" x14ac:dyDescent="0.2">
      <c r="B51" s="9"/>
    </row>
    <row r="52" spans="2:257" ht="15.95" customHeight="1" x14ac:dyDescent="0.25">
      <c r="B52" s="38" t="s">
        <v>258</v>
      </c>
    </row>
    <row r="53" spans="2:257" ht="15.95" customHeight="1" x14ac:dyDescent="0.25">
      <c r="B53" s="38" t="s">
        <v>259</v>
      </c>
    </row>
    <row r="54" spans="2:257" ht="18.95" customHeight="1" x14ac:dyDescent="0.25">
      <c r="B54" s="38"/>
    </row>
    <row r="55" spans="2:257" ht="15" x14ac:dyDescent="0.25">
      <c r="B55" s="38"/>
    </row>
  </sheetData>
  <hyperlinks>
    <hyperlink ref="B12" location="'1'!A1" display="'1'!A1" xr:uid="{A3716020-60FC-436B-99C8-DA19830047F8}"/>
    <hyperlink ref="B13" location="'2'!A1" display="'2'!A1" xr:uid="{2D7D1257-53C9-4E9D-9178-F7AD9E2F6801}"/>
    <hyperlink ref="B18" location="'4 e 5'!A1" display="Quadro 4. Sinistralidade no Continente por mês" xr:uid="{469EC150-85A9-41AD-A7D7-DD3EDD70595C}"/>
    <hyperlink ref="B45" location="'25'!A1" display="Quadro 25. Tipologia de infrações" xr:uid="{57931960-3986-4CB5-9568-77F45EF3ACFF}"/>
    <hyperlink ref="B53" location="'30'!A1" display="Quadro 30. Número de cartas cassadas" xr:uid="{1AF0737A-C606-464B-95F6-0D6FDD50E389}"/>
    <hyperlink ref="B22" location="'8'!A1" display="Quadro 8. Sinistralidade no Continente por fatores atmosféricos" xr:uid="{F78C2F30-DAB7-4228-9491-E5EE0D2F0232}"/>
    <hyperlink ref="B23" location="'9 e 10'!A1" display="Quadro 9. Sinistralidade no Continente por natureza" xr:uid="{82B43AD6-6FA7-423B-8900-BC082F180C97}"/>
    <hyperlink ref="B44" location="'24'!A1" display="Quadro 24. Infrações" xr:uid="{52E77EDD-212A-4C79-978E-4A8F7DCD195D}"/>
    <hyperlink ref="B25" location="'11 e 12'!A1" display="Quadro 11. Sinistralidade no Continente por localização" xr:uid="{17EEC7FA-7966-44D1-A896-EC7652D73619}"/>
    <hyperlink ref="B27" location="'13 e 14'!A1" display="Quadro 13. Sinistralidade no Continente por tipo de via" xr:uid="{D4419E03-92E4-4E2A-A84B-0D4F6DE3EE00}"/>
    <hyperlink ref="B29" location="'15'!A1" display="Quadro 15. Sinistralidade no Continente por distrito" xr:uid="{2EEF42B9-B960-45CF-9D3D-B859E1139879}"/>
    <hyperlink ref="B30" location="'16 e 17'!A1" display="Quadro 16. Sinistralidade no Continente por categoria de utilizador" xr:uid="{107DF94A-AA8D-45BB-93CB-003F149904A7}"/>
    <hyperlink ref="B32" location="'18'!A1" display="Quadro 18. Sinistralidade no Continente por categoria de veículo" xr:uid="{D6DE2D9F-8EBC-4049-B493-F27DEA11D7B0}"/>
    <hyperlink ref="B33" location="'19 e 20'!A1" display="Quadro 19. Sinistralidade no Continente por categoria de veículo e peões" xr:uid="{E0C4D6BA-4C55-4101-A307-D2E3CC3C8A69}"/>
    <hyperlink ref="B20" location="'6'!A1" display="Quadro 6. Sinistralidade no Continente por dia da semana" xr:uid="{5F758B1E-E9B8-4A3D-AE83-CBA3FFB5B9A9}"/>
    <hyperlink ref="B21" location="'7'!A1" display="Quadro 7. Sinistralidade no Continente por período horário" xr:uid="{0D38E8B2-0E42-4790-B514-FDEA791ED0A8}"/>
    <hyperlink ref="B43" location="'23'!A1" display="Quadro 23. Condutores e veículos fiscalizados" xr:uid="{51CC3DEA-BF6F-4800-A0CF-C569EA770E37}"/>
    <hyperlink ref="B46" location="'26'!A1" display="Quadro 26. Infrações por excesso de velocidade" xr:uid="{46FF14C0-97E7-414C-A310-515D1EB19A0C}"/>
    <hyperlink ref="B47" location="'27'!A1" display="Quadro 27. Infrações por influência de álcool" xr:uid="{58D4CBAE-72BD-488C-87C4-9CA441DEF0EE}"/>
    <hyperlink ref="B48" location="'28'!A1" display="Quadro 28. Detenções" xr:uid="{A004FAF7-723B-43CD-90BA-1CE93D65B6A3}"/>
    <hyperlink ref="B52" location="'29'!A1" display="Quadro 29. Distribuição de condutores com perda de pontos pelo n.º de pontos disponíveis" xr:uid="{792D6882-B96E-41F0-A968-6D3A246985DE}"/>
    <hyperlink ref="B17" location="'3'!A1" display="'3'!A1" xr:uid="{9EFFA62C-8BF1-47A1-A59D-BA73545CE65A}"/>
    <hyperlink ref="B19" location="'4 e 5'!A1" display="Quadro 5. Sinistralidade no Continente por mês, taxas de variação" xr:uid="{D37473AC-981E-4CBF-BA68-533F8AF28494}"/>
    <hyperlink ref="B24" location="'9 e 10'!A11" display="Quadro 10. Sinistralidade no Continente por natureza, taxas de variação" xr:uid="{AC393800-1116-4E9B-B29A-9668051C28F3}"/>
    <hyperlink ref="B26" location="'11 e 12'!A1" display="Quadro 12. Sinistralidade no Continente por localização, taxas de variação" xr:uid="{4FB07542-6A5C-46A0-BC60-120237B2AF5C}"/>
    <hyperlink ref="B34" location="'19 e 20'!A1" display="Quadro 20. Sinistralidade no Continente por categoria de veículo e peões, taxas de variação" xr:uid="{FF621DCF-8945-45DD-BF5D-B60EA4F68141}"/>
    <hyperlink ref="B28" location="'13 e 14'!A1" display="Quadro 14. Sinistralidade no continente por tipo de via, taxas de variação" xr:uid="{440F005F-FB7E-4DF9-A4E8-9ED624D67231}"/>
    <hyperlink ref="B31" location="'16 e 17'!A1" display="Quadro 17. Sinistralidade no continente por categoria de utilizador, taxas de variação" xr:uid="{46656938-178B-4C1F-82F2-BEE61873A8DF}"/>
    <hyperlink ref="B35" location="'21'!A1" display="Quadro 21. Vítimas mortais por entidade gestora de via (EGV)" xr:uid="{8BC5876E-30C7-4F8B-90A6-71C6193271A5}"/>
    <hyperlink ref="B36" location="'22'!A1" display="Quadro 22. Evolução da venda de combustível rodoviário, por tipo, 2023 vs 2022" xr:uid="{BC24CABF-ADBF-4D5F-9A29-807B174E9EFA}"/>
  </hyperlinks>
  <pageMargins left="0.25" right="0.25" top="0.75" bottom="0.75" header="0.3" footer="0.3"/>
  <pageSetup paperSize="9" scale="93" orientation="portrait" horizontalDpi="300" verticalDpi="300"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3627F-FCCC-4969-A142-5384F687DBAE}">
  <sheetPr>
    <pageSetUpPr fitToPage="1"/>
  </sheetPr>
  <dimension ref="A1:AA23"/>
  <sheetViews>
    <sheetView showGridLines="0" zoomScale="90" zoomScaleNormal="90" workbookViewId="0"/>
  </sheetViews>
  <sheetFormatPr defaultColWidth="9.140625" defaultRowHeight="14.25" x14ac:dyDescent="0.2"/>
  <cols>
    <col min="1" max="1" width="18.7109375" style="27" customWidth="1"/>
    <col min="2" max="16" width="7.85546875" style="27" customWidth="1"/>
    <col min="17" max="17" width="3" style="27" customWidth="1"/>
    <col min="18" max="16384" width="9.140625" style="27"/>
  </cols>
  <sheetData>
    <row r="1" spans="1:27" ht="6" customHeight="1" x14ac:dyDescent="0.2"/>
    <row r="2" spans="1:27" ht="18.95" customHeight="1" x14ac:dyDescent="0.25">
      <c r="A2" s="11" t="s">
        <v>181</v>
      </c>
      <c r="B2" s="11"/>
      <c r="C2" s="11"/>
      <c r="D2" s="11"/>
      <c r="E2" s="12"/>
      <c r="F2" s="13"/>
      <c r="G2" s="13"/>
      <c r="H2" s="13"/>
      <c r="I2" s="13"/>
      <c r="J2" s="13"/>
      <c r="K2" s="13"/>
      <c r="L2" s="13"/>
      <c r="M2" s="13"/>
      <c r="N2" s="13"/>
      <c r="O2" s="13"/>
      <c r="P2" s="13"/>
      <c r="Q2" s="13"/>
      <c r="R2" s="13"/>
      <c r="S2" s="13"/>
      <c r="T2" s="13"/>
      <c r="U2" s="13"/>
      <c r="V2" s="13"/>
      <c r="W2" s="13"/>
      <c r="X2" s="13"/>
      <c r="Y2" s="13"/>
      <c r="Z2" s="13"/>
      <c r="AA2" s="13"/>
    </row>
    <row r="3" spans="1:27" ht="18.95" customHeight="1" thickBot="1" x14ac:dyDescent="0.3">
      <c r="A3" s="11"/>
      <c r="B3" s="12"/>
      <c r="C3" s="12"/>
      <c r="D3" s="12"/>
      <c r="E3" s="12"/>
      <c r="F3" s="13"/>
      <c r="G3" s="13"/>
      <c r="H3" s="13"/>
      <c r="I3" s="13"/>
      <c r="J3" s="13"/>
      <c r="K3" s="13"/>
      <c r="L3" s="13"/>
      <c r="M3" s="13"/>
      <c r="N3" s="13"/>
      <c r="O3" s="13"/>
      <c r="P3" s="13"/>
      <c r="Q3" s="13"/>
      <c r="R3" s="13"/>
      <c r="S3" s="13"/>
      <c r="T3" s="13"/>
      <c r="U3" s="13"/>
      <c r="V3" s="13"/>
      <c r="W3" s="13"/>
      <c r="X3" s="13"/>
      <c r="Y3" s="13"/>
      <c r="Z3" s="13"/>
      <c r="AA3" s="13"/>
    </row>
    <row r="4" spans="1:27" ht="18.95" customHeight="1" x14ac:dyDescent="0.2">
      <c r="A4" s="262" t="str">
        <f>+'1'!A4</f>
        <v>Janeiro-dezembro</v>
      </c>
      <c r="B4" s="258" t="s">
        <v>6</v>
      </c>
      <c r="C4" s="258"/>
      <c r="D4" s="259"/>
      <c r="E4" s="258" t="s">
        <v>31</v>
      </c>
      <c r="F4" s="258"/>
      <c r="G4" s="258"/>
      <c r="H4" s="257" t="s">
        <v>18</v>
      </c>
      <c r="I4" s="258"/>
      <c r="J4" s="259"/>
      <c r="K4" s="258" t="s">
        <v>20</v>
      </c>
      <c r="L4" s="258"/>
      <c r="M4" s="258"/>
      <c r="N4" s="257" t="s">
        <v>24</v>
      </c>
      <c r="O4" s="258"/>
      <c r="P4" s="258"/>
      <c r="Q4" s="13"/>
      <c r="R4" s="13"/>
      <c r="S4" s="13"/>
      <c r="T4" s="13"/>
      <c r="U4" s="13"/>
      <c r="V4" s="13"/>
      <c r="W4" s="13"/>
      <c r="X4" s="13"/>
      <c r="Y4" s="13"/>
      <c r="Z4" s="13"/>
      <c r="AA4" s="13"/>
    </row>
    <row r="5" spans="1:27" ht="30" customHeight="1" x14ac:dyDescent="0.2">
      <c r="A5" s="262"/>
      <c r="B5" s="60">
        <v>2019</v>
      </c>
      <c r="C5" s="60">
        <v>2022</v>
      </c>
      <c r="D5" s="61">
        <v>2023</v>
      </c>
      <c r="E5" s="60">
        <v>2019</v>
      </c>
      <c r="F5" s="60">
        <v>2022</v>
      </c>
      <c r="G5" s="62">
        <v>2023</v>
      </c>
      <c r="H5" s="63">
        <v>2019</v>
      </c>
      <c r="I5" s="60">
        <v>2022</v>
      </c>
      <c r="J5" s="61">
        <v>2023</v>
      </c>
      <c r="K5" s="60">
        <v>2019</v>
      </c>
      <c r="L5" s="60">
        <v>2022</v>
      </c>
      <c r="M5" s="62">
        <v>2023</v>
      </c>
      <c r="N5" s="60">
        <v>2019</v>
      </c>
      <c r="O5" s="60">
        <v>2022</v>
      </c>
      <c r="P5" s="62">
        <v>2023</v>
      </c>
      <c r="Q5" s="13"/>
      <c r="R5" s="13"/>
      <c r="S5" s="13"/>
      <c r="T5" s="13"/>
      <c r="U5" s="13"/>
      <c r="V5" s="13"/>
      <c r="W5" s="13"/>
      <c r="X5" s="13"/>
      <c r="Y5" s="13"/>
      <c r="Z5" s="13"/>
      <c r="AA5" s="13"/>
    </row>
    <row r="6" spans="1:27" ht="18.95" customHeight="1" thickBot="1" x14ac:dyDescent="0.25">
      <c r="A6" s="14" t="s">
        <v>66</v>
      </c>
      <c r="B6" s="141">
        <v>5337</v>
      </c>
      <c r="C6" s="142">
        <v>4485</v>
      </c>
      <c r="D6" s="143">
        <v>4654</v>
      </c>
      <c r="E6" s="104">
        <v>70</v>
      </c>
      <c r="F6" s="104">
        <v>69</v>
      </c>
      <c r="G6" s="104">
        <v>55</v>
      </c>
      <c r="H6" s="141">
        <v>443</v>
      </c>
      <c r="I6" s="142">
        <v>349</v>
      </c>
      <c r="J6" s="143">
        <v>358</v>
      </c>
      <c r="K6" s="104">
        <v>5302</v>
      </c>
      <c r="L6" s="104">
        <v>4415</v>
      </c>
      <c r="M6" s="104">
        <v>4593</v>
      </c>
      <c r="N6" s="207">
        <f t="shared" ref="N6:N8" si="0">E6/B6*100</f>
        <v>1.3115982761851228</v>
      </c>
      <c r="O6" s="208">
        <f t="shared" ref="O6:O8" si="1">F6/C6*100</f>
        <v>1.5384615384615385</v>
      </c>
      <c r="P6" s="208">
        <f t="shared" ref="P6:P8" si="2">G6/D6*100</f>
        <v>1.1817791147400087</v>
      </c>
      <c r="Q6" s="13"/>
      <c r="R6" s="13"/>
      <c r="S6" s="13"/>
      <c r="T6" s="13"/>
      <c r="U6" s="13"/>
      <c r="V6" s="13"/>
      <c r="W6" s="13"/>
      <c r="X6" s="13"/>
      <c r="Y6" s="13"/>
      <c r="Z6" s="13"/>
      <c r="AA6" s="13"/>
    </row>
    <row r="7" spans="1:27" ht="18.95" customHeight="1" thickTop="1" thickBot="1" x14ac:dyDescent="0.25">
      <c r="A7" s="14" t="s">
        <v>67</v>
      </c>
      <c r="B7" s="103">
        <v>18771</v>
      </c>
      <c r="C7" s="104">
        <v>17002</v>
      </c>
      <c r="D7" s="105">
        <v>18447</v>
      </c>
      <c r="E7" s="104">
        <v>190</v>
      </c>
      <c r="F7" s="104">
        <v>184</v>
      </c>
      <c r="G7" s="104">
        <v>191</v>
      </c>
      <c r="H7" s="103">
        <v>993</v>
      </c>
      <c r="I7" s="104">
        <v>983</v>
      </c>
      <c r="J7" s="105">
        <v>1119</v>
      </c>
      <c r="K7" s="104">
        <v>24965</v>
      </c>
      <c r="L7" s="104">
        <v>21745</v>
      </c>
      <c r="M7" s="104">
        <v>23584</v>
      </c>
      <c r="N7" s="209">
        <f t="shared" si="0"/>
        <v>1.0121996697032656</v>
      </c>
      <c r="O7" s="210">
        <f t="shared" si="1"/>
        <v>1.0822256205152334</v>
      </c>
      <c r="P7" s="210">
        <f t="shared" si="2"/>
        <v>1.0353987098173145</v>
      </c>
      <c r="Q7" s="13"/>
      <c r="R7" s="13"/>
      <c r="S7" s="13"/>
      <c r="T7" s="13"/>
      <c r="U7" s="13"/>
      <c r="V7" s="13"/>
      <c r="W7" s="13"/>
      <c r="X7" s="13"/>
      <c r="Y7" s="13"/>
      <c r="Z7" s="13"/>
      <c r="AA7" s="13"/>
    </row>
    <row r="8" spans="1:27" ht="18.95" customHeight="1" thickTop="1" thickBot="1" x14ac:dyDescent="0.25">
      <c r="A8" s="14" t="s">
        <v>68</v>
      </c>
      <c r="B8" s="103">
        <v>11596</v>
      </c>
      <c r="C8" s="104">
        <v>11301</v>
      </c>
      <c r="D8" s="105">
        <v>11873</v>
      </c>
      <c r="E8" s="104">
        <v>214</v>
      </c>
      <c r="F8" s="104">
        <v>209</v>
      </c>
      <c r="G8" s="104">
        <v>221</v>
      </c>
      <c r="H8" s="103">
        <v>865</v>
      </c>
      <c r="I8" s="104">
        <v>911</v>
      </c>
      <c r="J8" s="105">
        <v>960</v>
      </c>
      <c r="K8" s="104">
        <v>12935</v>
      </c>
      <c r="L8" s="104">
        <v>12296</v>
      </c>
      <c r="M8" s="104">
        <v>12881</v>
      </c>
      <c r="N8" s="209">
        <f t="shared" si="0"/>
        <v>1.8454639530872716</v>
      </c>
      <c r="O8" s="210">
        <f t="shared" si="1"/>
        <v>1.8493938589505352</v>
      </c>
      <c r="P8" s="210">
        <f t="shared" si="2"/>
        <v>1.8613661248210223</v>
      </c>
      <c r="Q8" s="13"/>
      <c r="R8" s="13"/>
      <c r="S8" s="13"/>
      <c r="T8" s="13"/>
      <c r="U8" s="13"/>
      <c r="V8" s="13"/>
      <c r="W8" s="13"/>
      <c r="X8" s="13"/>
      <c r="Y8" s="13"/>
      <c r="Z8" s="13"/>
      <c r="AA8" s="13"/>
    </row>
    <row r="9" spans="1:27" ht="18.95" customHeight="1" thickTop="1" thickBot="1" x14ac:dyDescent="0.25">
      <c r="A9" s="64" t="s">
        <v>35</v>
      </c>
      <c r="B9" s="120">
        <f>SUM(B6:B8)</f>
        <v>35704</v>
      </c>
      <c r="C9" s="86">
        <f t="shared" ref="C9:M9" si="3">SUM(C6:C8)</f>
        <v>32788</v>
      </c>
      <c r="D9" s="121">
        <f t="shared" si="3"/>
        <v>34974</v>
      </c>
      <c r="E9" s="86">
        <f t="shared" si="3"/>
        <v>474</v>
      </c>
      <c r="F9" s="86">
        <f t="shared" si="3"/>
        <v>462</v>
      </c>
      <c r="G9" s="86">
        <f t="shared" si="3"/>
        <v>467</v>
      </c>
      <c r="H9" s="120">
        <f t="shared" si="3"/>
        <v>2301</v>
      </c>
      <c r="I9" s="86">
        <f t="shared" si="3"/>
        <v>2243</v>
      </c>
      <c r="J9" s="121">
        <f t="shared" si="3"/>
        <v>2437</v>
      </c>
      <c r="K9" s="86">
        <f t="shared" si="3"/>
        <v>43202</v>
      </c>
      <c r="L9" s="86">
        <f t="shared" si="3"/>
        <v>38456</v>
      </c>
      <c r="M9" s="86">
        <f t="shared" si="3"/>
        <v>41058</v>
      </c>
      <c r="N9" s="144">
        <f>E9/B9*100</f>
        <v>1.3275823437149898</v>
      </c>
      <c r="O9" s="145">
        <f>F9/C9*100</f>
        <v>1.4090520922288641</v>
      </c>
      <c r="P9" s="145">
        <f>G9/D9*100</f>
        <v>1.3352776348144337</v>
      </c>
      <c r="Q9" s="13"/>
      <c r="R9" s="13"/>
      <c r="S9" s="13"/>
      <c r="T9" s="13"/>
      <c r="U9" s="13"/>
      <c r="V9" s="13"/>
      <c r="W9" s="13"/>
      <c r="X9" s="13"/>
      <c r="Y9" s="13"/>
      <c r="Z9" s="13"/>
      <c r="AA9" s="13"/>
    </row>
    <row r="10" spans="1:27" ht="18.95" customHeight="1" x14ac:dyDescent="0.2">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row>
    <row r="11" spans="1:27" ht="18.95" customHeight="1" x14ac:dyDescent="0.25">
      <c r="A11" s="11" t="s">
        <v>182</v>
      </c>
      <c r="B11" s="11"/>
      <c r="C11" s="11"/>
      <c r="D11" s="11"/>
      <c r="E11" s="26"/>
      <c r="F11" s="13"/>
      <c r="G11" s="13"/>
      <c r="H11" s="13"/>
      <c r="I11" s="13"/>
      <c r="J11" s="13"/>
      <c r="K11" s="13"/>
      <c r="L11" s="13"/>
      <c r="M11" s="13"/>
      <c r="N11" s="13"/>
      <c r="O11" s="13"/>
      <c r="P11" s="13"/>
      <c r="Q11" s="13"/>
      <c r="R11" s="13"/>
      <c r="S11" s="13"/>
      <c r="T11" s="13"/>
      <c r="U11" s="13"/>
      <c r="V11" s="13"/>
      <c r="W11" s="13"/>
      <c r="X11" s="13"/>
      <c r="Y11" s="13"/>
      <c r="Z11" s="13"/>
      <c r="AA11" s="13"/>
    </row>
    <row r="12" spans="1:27" ht="18.95" customHeight="1" thickBot="1" x14ac:dyDescent="0.3">
      <c r="A12" s="11"/>
      <c r="B12" s="12"/>
      <c r="C12" s="12"/>
      <c r="D12" s="12"/>
      <c r="E12" s="13"/>
      <c r="F12" s="13"/>
      <c r="G12" s="13"/>
      <c r="H12" s="13"/>
      <c r="I12" s="13"/>
      <c r="J12" s="13"/>
      <c r="K12" s="13"/>
      <c r="L12" s="13"/>
      <c r="M12" s="13"/>
      <c r="N12" s="13"/>
      <c r="O12" s="13"/>
      <c r="P12" s="13"/>
      <c r="Q12" s="13"/>
      <c r="R12" s="13"/>
      <c r="S12" s="13"/>
      <c r="T12" s="13"/>
      <c r="U12" s="13"/>
      <c r="V12" s="13"/>
      <c r="W12" s="13"/>
      <c r="X12" s="13"/>
      <c r="Y12" s="13"/>
      <c r="Z12" s="13"/>
      <c r="AA12" s="13"/>
    </row>
    <row r="13" spans="1:27" ht="18.95" customHeight="1" x14ac:dyDescent="0.2">
      <c r="A13" s="262" t="str">
        <f>+'1'!A4</f>
        <v>Janeiro-dezembro</v>
      </c>
      <c r="B13" s="257" t="s">
        <v>6</v>
      </c>
      <c r="C13" s="258"/>
      <c r="D13" s="259"/>
      <c r="E13" s="258" t="s">
        <v>31</v>
      </c>
      <c r="F13" s="258"/>
      <c r="G13" s="258"/>
      <c r="H13" s="257" t="s">
        <v>18</v>
      </c>
      <c r="I13" s="258"/>
      <c r="J13" s="259"/>
      <c r="K13" s="258" t="s">
        <v>20</v>
      </c>
      <c r="L13" s="258"/>
      <c r="M13" s="258"/>
      <c r="N13" s="257" t="s">
        <v>24</v>
      </c>
      <c r="O13" s="258"/>
      <c r="P13" s="258"/>
      <c r="Q13" s="13"/>
      <c r="R13" s="13"/>
      <c r="S13" s="13"/>
      <c r="T13" s="13"/>
      <c r="U13" s="13"/>
      <c r="V13" s="13"/>
      <c r="W13" s="13"/>
      <c r="X13" s="13"/>
      <c r="Y13" s="13"/>
      <c r="Z13" s="13"/>
      <c r="AA13" s="13"/>
    </row>
    <row r="14" spans="1:27" ht="18.95" customHeight="1" x14ac:dyDescent="0.2">
      <c r="A14" s="262"/>
      <c r="B14" s="271" t="s">
        <v>160</v>
      </c>
      <c r="C14" s="263"/>
      <c r="D14" s="263"/>
      <c r="E14" s="263"/>
      <c r="F14" s="263"/>
      <c r="G14" s="263"/>
      <c r="H14" s="263"/>
      <c r="I14" s="263"/>
      <c r="J14" s="263"/>
      <c r="K14" s="263"/>
      <c r="L14" s="263"/>
      <c r="M14" s="263"/>
      <c r="N14" s="263"/>
      <c r="O14" s="263"/>
      <c r="P14" s="263"/>
      <c r="Q14" s="13"/>
      <c r="R14" s="13"/>
      <c r="S14" s="13"/>
      <c r="T14" s="13"/>
      <c r="U14" s="13"/>
      <c r="V14" s="13"/>
      <c r="W14" s="13"/>
      <c r="X14" s="13"/>
      <c r="Y14" s="13"/>
      <c r="Z14" s="13"/>
      <c r="AA14" s="13"/>
    </row>
    <row r="15" spans="1:27" ht="18.95" customHeight="1" x14ac:dyDescent="0.2">
      <c r="A15" s="59"/>
      <c r="B15" s="68" t="s">
        <v>158</v>
      </c>
      <c r="C15" s="66" t="s">
        <v>159</v>
      </c>
      <c r="D15" s="66"/>
      <c r="E15" s="68" t="s">
        <v>158</v>
      </c>
      <c r="F15" s="66" t="s">
        <v>159</v>
      </c>
      <c r="G15" s="66"/>
      <c r="H15" s="68" t="s">
        <v>158</v>
      </c>
      <c r="I15" s="66" t="s">
        <v>159</v>
      </c>
      <c r="J15" s="69"/>
      <c r="K15" s="68" t="s">
        <v>158</v>
      </c>
      <c r="L15" s="66" t="s">
        <v>159</v>
      </c>
      <c r="M15" s="66"/>
      <c r="N15" s="68" t="s">
        <v>158</v>
      </c>
      <c r="O15" s="66" t="s">
        <v>159</v>
      </c>
      <c r="P15" s="69"/>
      <c r="Q15" s="13"/>
      <c r="R15" s="13"/>
      <c r="S15" s="13"/>
      <c r="T15" s="13"/>
      <c r="U15" s="13"/>
      <c r="V15" s="13"/>
      <c r="W15" s="13"/>
      <c r="X15" s="13"/>
      <c r="Y15" s="13"/>
      <c r="Z15" s="13"/>
      <c r="AA15" s="13"/>
    </row>
    <row r="16" spans="1:27" ht="18.95" customHeight="1" x14ac:dyDescent="0.2">
      <c r="A16" s="14" t="s">
        <v>66</v>
      </c>
      <c r="B16" s="122">
        <f>(D6/B6)-1</f>
        <v>-0.12797451751920552</v>
      </c>
      <c r="C16" s="123">
        <f>(D6/C6)-1</f>
        <v>3.7681159420289934E-2</v>
      </c>
      <c r="D16" s="146"/>
      <c r="E16" s="126">
        <f>(G6/E6)-1</f>
        <v>-0.2142857142857143</v>
      </c>
      <c r="F16" s="126">
        <f>(G6/F6)-1</f>
        <v>-0.20289855072463769</v>
      </c>
      <c r="G16" s="124"/>
      <c r="H16" s="125">
        <f>(J6/H6)-1</f>
        <v>-0.19187358916478559</v>
      </c>
      <c r="I16" s="126">
        <f>(J6/I6)-1</f>
        <v>2.5787965616045794E-2</v>
      </c>
      <c r="J16" s="127"/>
      <c r="K16" s="126">
        <f>(M6/K6)-1</f>
        <v>-0.1337231233496794</v>
      </c>
      <c r="L16" s="126">
        <f>(M6/L6)-1</f>
        <v>4.0317100792752081E-2</v>
      </c>
      <c r="M16" s="124"/>
      <c r="N16" s="125">
        <f>(P6/N6)-1</f>
        <v>-9.8977837804653412E-2</v>
      </c>
      <c r="O16" s="126">
        <f>(P6/O6)-1</f>
        <v>-0.23184357541899436</v>
      </c>
      <c r="P16" s="147"/>
      <c r="Q16" s="13"/>
      <c r="R16" s="13"/>
      <c r="S16" s="13"/>
      <c r="T16" s="13"/>
      <c r="U16" s="13"/>
      <c r="V16" s="13"/>
      <c r="W16" s="13"/>
      <c r="X16" s="13"/>
      <c r="Y16" s="13"/>
      <c r="Z16" s="13"/>
      <c r="AA16" s="13"/>
    </row>
    <row r="17" spans="1:27" ht="18.95" customHeight="1" x14ac:dyDescent="0.2">
      <c r="A17" s="14" t="s">
        <v>67</v>
      </c>
      <c r="B17" s="125">
        <f t="shared" ref="B17:B18" si="4">(D7/B7)-1</f>
        <v>-1.7260668051782058E-2</v>
      </c>
      <c r="C17" s="126">
        <f t="shared" ref="C17:C19" si="5">(D7/C7)-1</f>
        <v>8.4990001176332264E-2</v>
      </c>
      <c r="D17" s="127"/>
      <c r="E17" s="126">
        <f t="shared" ref="E17:E18" si="6">(G7/E7)-1</f>
        <v>5.2631578947368585E-3</v>
      </c>
      <c r="F17" s="126">
        <f t="shared" ref="F17:F19" si="7">(G7/F7)-1</f>
        <v>3.8043478260869623E-2</v>
      </c>
      <c r="G17" s="124"/>
      <c r="H17" s="125">
        <f t="shared" ref="H17:H18" si="8">(J7/H7)-1</f>
        <v>0.12688821752265866</v>
      </c>
      <c r="I17" s="126">
        <f t="shared" ref="I17:I19" si="9">(J7/I7)-1</f>
        <v>0.13835198372329605</v>
      </c>
      <c r="J17" s="127"/>
      <c r="K17" s="126">
        <f t="shared" ref="K17:K18" si="10">(M7/K7)-1</f>
        <v>-5.5317444422191109E-2</v>
      </c>
      <c r="L17" s="126">
        <f t="shared" ref="L17:L19" si="11">(M7/L7)-1</f>
        <v>8.4571165785237934E-2</v>
      </c>
      <c r="M17" s="124"/>
      <c r="N17" s="125">
        <f t="shared" ref="N17:N19" si="12">(P7/N7)-1</f>
        <v>2.2919430630569115E-2</v>
      </c>
      <c r="O17" s="126">
        <f t="shared" ref="O17:O19" si="13">(P7/O7)-1</f>
        <v>-4.3269083461196622E-2</v>
      </c>
      <c r="P17" s="147"/>
      <c r="Q17" s="13"/>
      <c r="R17" s="13"/>
      <c r="S17" s="13"/>
      <c r="T17" s="13"/>
      <c r="U17" s="13"/>
      <c r="V17" s="13"/>
      <c r="W17" s="13"/>
      <c r="X17" s="13"/>
      <c r="Y17" s="13"/>
      <c r="Z17" s="13"/>
      <c r="AA17" s="13"/>
    </row>
    <row r="18" spans="1:27" ht="18.95" customHeight="1" x14ac:dyDescent="0.2">
      <c r="A18" s="14" t="s">
        <v>68</v>
      </c>
      <c r="B18" s="125">
        <f t="shared" si="4"/>
        <v>2.3887547430148315E-2</v>
      </c>
      <c r="C18" s="126">
        <f t="shared" si="5"/>
        <v>5.061498982390944E-2</v>
      </c>
      <c r="D18" s="127"/>
      <c r="E18" s="126">
        <f t="shared" si="6"/>
        <v>3.2710280373831724E-2</v>
      </c>
      <c r="F18" s="126">
        <f t="shared" si="7"/>
        <v>5.741626794258381E-2</v>
      </c>
      <c r="G18" s="124"/>
      <c r="H18" s="125">
        <f t="shared" si="8"/>
        <v>0.10982658959537561</v>
      </c>
      <c r="I18" s="126">
        <f t="shared" si="9"/>
        <v>5.3787047200878124E-2</v>
      </c>
      <c r="J18" s="127"/>
      <c r="K18" s="126">
        <f t="shared" si="10"/>
        <v>-4.1747197526091906E-3</v>
      </c>
      <c r="L18" s="126">
        <f t="shared" si="11"/>
        <v>4.7576447625244045E-2</v>
      </c>
      <c r="M18" s="124"/>
      <c r="N18" s="125">
        <f t="shared" si="12"/>
        <v>8.6168964217090416E-3</v>
      </c>
      <c r="O18" s="126">
        <f t="shared" si="13"/>
        <v>6.4736161053766672E-3</v>
      </c>
      <c r="P18" s="147"/>
      <c r="Q18" s="13"/>
      <c r="R18" s="13"/>
      <c r="S18" s="13"/>
      <c r="T18" s="13"/>
      <c r="U18" s="13"/>
      <c r="V18" s="13"/>
      <c r="W18" s="13"/>
      <c r="X18" s="13"/>
      <c r="Y18" s="13"/>
      <c r="Z18" s="13"/>
      <c r="AA18" s="13"/>
    </row>
    <row r="19" spans="1:27" ht="18.95" customHeight="1" thickBot="1" x14ac:dyDescent="0.3">
      <c r="A19" s="64" t="s">
        <v>35</v>
      </c>
      <c r="B19" s="128">
        <f>(D9/B9)-1</f>
        <v>-2.0445888415863811E-2</v>
      </c>
      <c r="C19" s="129">
        <f t="shared" si="5"/>
        <v>6.667073319507133E-2</v>
      </c>
      <c r="D19" s="131"/>
      <c r="E19" s="129">
        <f>(G9/E9)-1</f>
        <v>-1.4767932489451518E-2</v>
      </c>
      <c r="F19" s="129">
        <f t="shared" si="7"/>
        <v>1.0822510822510845E-2</v>
      </c>
      <c r="G19" s="130"/>
      <c r="H19" s="128">
        <f>(J9/H9)-1</f>
        <v>5.9104737070838853E-2</v>
      </c>
      <c r="I19" s="129">
        <f t="shared" si="9"/>
        <v>8.6491306286223812E-2</v>
      </c>
      <c r="J19" s="131"/>
      <c r="K19" s="129">
        <f>(M9/K9)-1</f>
        <v>-4.9627332067959773E-2</v>
      </c>
      <c r="L19" s="129">
        <f t="shared" si="11"/>
        <v>6.7661743291033805E-2</v>
      </c>
      <c r="M19" s="130"/>
      <c r="N19" s="128">
        <f t="shared" si="12"/>
        <v>5.7964699032604372E-3</v>
      </c>
      <c r="O19" s="129">
        <f t="shared" si="13"/>
        <v>-5.2357508868059344E-2</v>
      </c>
      <c r="P19" s="148"/>
      <c r="Q19" s="13"/>
      <c r="R19" s="13"/>
      <c r="S19" s="13"/>
      <c r="T19" s="13"/>
      <c r="U19" s="13"/>
      <c r="V19" s="13"/>
      <c r="W19" s="13"/>
      <c r="X19" s="13"/>
      <c r="Y19" s="13"/>
      <c r="Z19" s="13"/>
      <c r="AA19" s="13"/>
    </row>
    <row r="20" spans="1:27" ht="18.95" customHeigh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ht="18.95" customHeight="1" x14ac:dyDescent="0.2">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ht="18.95" customHeight="1" x14ac:dyDescent="0.2">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row>
    <row r="23" spans="1:27" ht="18.95" customHeight="1" x14ac:dyDescent="0.2">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sheetData>
  <mergeCells count="13">
    <mergeCell ref="N4:P4"/>
    <mergeCell ref="A4:A5"/>
    <mergeCell ref="B4:D4"/>
    <mergeCell ref="E4:G4"/>
    <mergeCell ref="H4:J4"/>
    <mergeCell ref="K4:M4"/>
    <mergeCell ref="A13:A14"/>
    <mergeCell ref="N13:P13"/>
    <mergeCell ref="B14:P14"/>
    <mergeCell ref="B13:D13"/>
    <mergeCell ref="E13:G13"/>
    <mergeCell ref="H13:J13"/>
    <mergeCell ref="K13:M13"/>
  </mergeCells>
  <printOptions horizontalCentered="1"/>
  <pageMargins left="0.23622047244094491" right="0.23622047244094491" top="0.74803149606299213" bottom="0.74803149606299213" header="0.31496062992125984" footer="0.31496062992125984"/>
  <pageSetup paperSize="9" scale="71" orientation="portrait" verticalDpi="0" r:id="rId1"/>
  <ignoredErrors>
    <ignoredError sqref="B9 C9:M9"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6C14-E1D1-4233-95DD-5C93E7AEF2DC}">
  <sheetPr>
    <pageSetUpPr fitToPage="1"/>
  </sheetPr>
  <dimension ref="A1:AA34"/>
  <sheetViews>
    <sheetView showGridLines="0" zoomScale="90" zoomScaleNormal="90" workbookViewId="0">
      <selection activeCell="W5" sqref="W5"/>
    </sheetView>
  </sheetViews>
  <sheetFormatPr defaultColWidth="9.140625" defaultRowHeight="14.25" x14ac:dyDescent="0.2"/>
  <cols>
    <col min="1" max="1" width="22.140625" style="27" customWidth="1"/>
    <col min="2" max="16" width="7.85546875" style="27" customWidth="1"/>
    <col min="17" max="17" width="2.42578125" style="27" customWidth="1"/>
    <col min="18" max="16384" width="9.140625" style="27"/>
  </cols>
  <sheetData>
    <row r="1" spans="1:27" ht="5.25" customHeight="1" x14ac:dyDescent="0.2"/>
    <row r="2" spans="1:27" ht="18.95" customHeight="1" x14ac:dyDescent="0.25">
      <c r="A2" s="11" t="s">
        <v>183</v>
      </c>
      <c r="B2" s="11"/>
      <c r="C2" s="11"/>
      <c r="D2" s="11"/>
      <c r="E2" s="11"/>
      <c r="F2" s="11"/>
      <c r="G2" s="13"/>
      <c r="H2" s="13"/>
      <c r="I2" s="13"/>
      <c r="J2" s="13"/>
      <c r="K2" s="13"/>
      <c r="L2" s="13"/>
      <c r="M2" s="13"/>
      <c r="N2" s="13"/>
      <c r="O2" s="13"/>
      <c r="P2" s="13"/>
      <c r="Q2" s="13"/>
      <c r="R2" s="13"/>
      <c r="S2" s="13"/>
      <c r="T2" s="13"/>
      <c r="U2" s="13"/>
      <c r="V2" s="13"/>
      <c r="W2" s="13"/>
      <c r="X2" s="13"/>
      <c r="Y2" s="13"/>
      <c r="Z2" s="13"/>
      <c r="AA2" s="13"/>
    </row>
    <row r="3" spans="1:27" ht="18.95" customHeight="1" thickBot="1" x14ac:dyDescent="0.3">
      <c r="A3" s="11"/>
      <c r="B3" s="12"/>
      <c r="C3" s="12"/>
      <c r="D3" s="12"/>
      <c r="E3" s="12"/>
      <c r="F3" s="13"/>
      <c r="G3" s="13"/>
      <c r="H3" s="13"/>
      <c r="I3" s="13"/>
      <c r="J3" s="13"/>
      <c r="K3" s="13"/>
      <c r="L3" s="13"/>
      <c r="M3" s="13"/>
      <c r="N3" s="13"/>
      <c r="O3" s="13"/>
      <c r="P3" s="13"/>
      <c r="Q3" s="13"/>
      <c r="R3" s="13"/>
      <c r="S3" s="13"/>
      <c r="T3" s="13"/>
      <c r="U3" s="13"/>
      <c r="V3" s="13"/>
      <c r="W3" s="13"/>
      <c r="X3" s="13"/>
      <c r="Y3" s="13"/>
      <c r="Z3" s="13"/>
      <c r="AA3" s="13"/>
    </row>
    <row r="4" spans="1:27" ht="18.95" customHeight="1" x14ac:dyDescent="0.2">
      <c r="A4" s="262" t="str">
        <f>+'1'!A4</f>
        <v>Janeiro-dezembro</v>
      </c>
      <c r="B4" s="258" t="s">
        <v>6</v>
      </c>
      <c r="C4" s="258"/>
      <c r="D4" s="259"/>
      <c r="E4" s="258" t="s">
        <v>31</v>
      </c>
      <c r="F4" s="258"/>
      <c r="G4" s="258"/>
      <c r="H4" s="257" t="s">
        <v>18</v>
      </c>
      <c r="I4" s="258"/>
      <c r="J4" s="259"/>
      <c r="K4" s="258" t="s">
        <v>20</v>
      </c>
      <c r="L4" s="258"/>
      <c r="M4" s="258"/>
      <c r="N4" s="257" t="s">
        <v>24</v>
      </c>
      <c r="O4" s="258"/>
      <c r="P4" s="258"/>
      <c r="Q4" s="13"/>
      <c r="R4" s="13"/>
      <c r="S4" s="13"/>
      <c r="T4" s="13"/>
      <c r="U4" s="13"/>
      <c r="V4" s="13"/>
      <c r="W4" s="13"/>
      <c r="X4" s="13"/>
      <c r="Y4" s="13"/>
      <c r="Z4" s="13"/>
      <c r="AA4" s="13"/>
    </row>
    <row r="5" spans="1:27" ht="30" customHeight="1" x14ac:dyDescent="0.2">
      <c r="A5" s="262"/>
      <c r="B5" s="65">
        <v>2019</v>
      </c>
      <c r="C5" s="65">
        <v>2022</v>
      </c>
      <c r="D5" s="71">
        <v>2023</v>
      </c>
      <c r="E5" s="60">
        <v>2019</v>
      </c>
      <c r="F5" s="60">
        <v>2022</v>
      </c>
      <c r="G5" s="62">
        <v>2023</v>
      </c>
      <c r="H5" s="63">
        <v>2019</v>
      </c>
      <c r="I5" s="60">
        <v>2022</v>
      </c>
      <c r="J5" s="61">
        <v>2023</v>
      </c>
      <c r="K5" s="60">
        <v>2019</v>
      </c>
      <c r="L5" s="60">
        <v>2022</v>
      </c>
      <c r="M5" s="62">
        <v>2023</v>
      </c>
      <c r="N5" s="60">
        <v>2019</v>
      </c>
      <c r="O5" s="60">
        <v>2022</v>
      </c>
      <c r="P5" s="62">
        <v>2023</v>
      </c>
      <c r="Q5" s="13"/>
      <c r="R5" s="13"/>
      <c r="S5" s="13"/>
      <c r="T5" s="13"/>
      <c r="U5" s="13"/>
      <c r="V5" s="13"/>
      <c r="W5" s="13"/>
      <c r="X5" s="13"/>
      <c r="Y5" s="13"/>
      <c r="Z5" s="13"/>
      <c r="AA5" s="13"/>
    </row>
    <row r="6" spans="1:27" ht="18.95" customHeight="1" thickBot="1" x14ac:dyDescent="0.25">
      <c r="A6" s="14" t="s">
        <v>69</v>
      </c>
      <c r="B6" s="211">
        <v>27898</v>
      </c>
      <c r="C6" s="93">
        <v>25589</v>
      </c>
      <c r="D6" s="149">
        <v>27644</v>
      </c>
      <c r="E6" s="211">
        <v>226</v>
      </c>
      <c r="F6" s="93">
        <v>216</v>
      </c>
      <c r="G6" s="93">
        <v>223</v>
      </c>
      <c r="H6" s="137">
        <v>1439</v>
      </c>
      <c r="I6" s="138">
        <v>1415</v>
      </c>
      <c r="J6" s="150">
        <v>1623</v>
      </c>
      <c r="K6" s="93">
        <v>32944</v>
      </c>
      <c r="L6" s="93">
        <v>29294</v>
      </c>
      <c r="M6" s="150">
        <v>31635</v>
      </c>
      <c r="N6" s="208">
        <f t="shared" ref="N6:P8" si="0">E6/B6*100</f>
        <v>0.8100939135421894</v>
      </c>
      <c r="O6" s="208">
        <f t="shared" si="0"/>
        <v>0.84411270467779131</v>
      </c>
      <c r="P6" s="208">
        <f t="shared" si="0"/>
        <v>0.80668499493560986</v>
      </c>
      <c r="Q6" s="13"/>
      <c r="R6" s="13"/>
      <c r="S6" s="13"/>
      <c r="T6" s="13"/>
      <c r="U6" s="13"/>
      <c r="V6" s="13"/>
      <c r="W6" s="13"/>
      <c r="X6" s="13"/>
      <c r="Y6" s="13"/>
      <c r="Z6" s="13"/>
      <c r="AA6" s="13"/>
    </row>
    <row r="7" spans="1:27" ht="18.95" customHeight="1" thickTop="1" thickBot="1" x14ac:dyDescent="0.25">
      <c r="A7" s="14" t="s">
        <v>70</v>
      </c>
      <c r="B7" s="211">
        <v>7806</v>
      </c>
      <c r="C7" s="93">
        <v>7199</v>
      </c>
      <c r="D7" s="149">
        <v>7330</v>
      </c>
      <c r="E7" s="211">
        <v>248</v>
      </c>
      <c r="F7" s="93">
        <v>246</v>
      </c>
      <c r="G7" s="93">
        <v>244</v>
      </c>
      <c r="H7" s="92">
        <v>862</v>
      </c>
      <c r="I7" s="93">
        <v>828</v>
      </c>
      <c r="J7" s="149">
        <v>814</v>
      </c>
      <c r="K7" s="93">
        <v>10258</v>
      </c>
      <c r="L7" s="93">
        <v>9162</v>
      </c>
      <c r="M7" s="149">
        <v>9423</v>
      </c>
      <c r="N7" s="209">
        <f t="shared" si="0"/>
        <v>3.1770433000256211</v>
      </c>
      <c r="O7" s="210">
        <f t="shared" si="0"/>
        <v>3.4171412696207804</v>
      </c>
      <c r="P7" s="210">
        <f t="shared" si="0"/>
        <v>3.3287858117326055</v>
      </c>
      <c r="Q7" s="13"/>
      <c r="R7" s="13"/>
      <c r="S7" s="13"/>
      <c r="T7" s="13"/>
      <c r="U7" s="13"/>
      <c r="V7" s="13"/>
      <c r="W7" s="13"/>
      <c r="X7" s="13"/>
      <c r="Y7" s="13"/>
      <c r="Z7" s="13"/>
      <c r="AA7" s="13"/>
    </row>
    <row r="8" spans="1:27" ht="18.95" customHeight="1" thickTop="1" thickBot="1" x14ac:dyDescent="0.25">
      <c r="A8" s="64" t="s">
        <v>35</v>
      </c>
      <c r="B8" s="120">
        <f>SUM(B6:B7)</f>
        <v>35704</v>
      </c>
      <c r="C8" s="86">
        <f t="shared" ref="C8:G8" si="1">SUM(C6:C7)</f>
        <v>32788</v>
      </c>
      <c r="D8" s="121">
        <f t="shared" si="1"/>
        <v>34974</v>
      </c>
      <c r="E8" s="86">
        <f t="shared" si="1"/>
        <v>474</v>
      </c>
      <c r="F8" s="86">
        <f t="shared" si="1"/>
        <v>462</v>
      </c>
      <c r="G8" s="86">
        <f t="shared" si="1"/>
        <v>467</v>
      </c>
      <c r="H8" s="120">
        <f t="shared" ref="H8" si="2">SUM(H6:H7)</f>
        <v>2301</v>
      </c>
      <c r="I8" s="86">
        <f t="shared" ref="I8" si="3">SUM(I6:I7)</f>
        <v>2243</v>
      </c>
      <c r="J8" s="121">
        <f t="shared" ref="J8" si="4">SUM(J6:J7)</f>
        <v>2437</v>
      </c>
      <c r="K8" s="86">
        <f t="shared" ref="K8" si="5">SUM(K6:K7)</f>
        <v>43202</v>
      </c>
      <c r="L8" s="86">
        <f t="shared" ref="L8" si="6">SUM(L6:L7)</f>
        <v>38456</v>
      </c>
      <c r="M8" s="121">
        <f t="shared" ref="M8" si="7">SUM(M6:M7)</f>
        <v>41058</v>
      </c>
      <c r="N8" s="145">
        <f t="shared" si="0"/>
        <v>1.3275823437149898</v>
      </c>
      <c r="O8" s="145">
        <f t="shared" si="0"/>
        <v>1.4090520922288641</v>
      </c>
      <c r="P8" s="145">
        <f t="shared" si="0"/>
        <v>1.3352776348144337</v>
      </c>
      <c r="Q8" s="13"/>
      <c r="R8" s="13"/>
      <c r="S8" s="13"/>
      <c r="T8" s="13"/>
      <c r="U8" s="13"/>
      <c r="V8" s="13"/>
      <c r="W8" s="13"/>
      <c r="X8" s="13"/>
      <c r="Y8" s="13"/>
      <c r="Z8" s="13"/>
      <c r="AA8" s="13"/>
    </row>
    <row r="9" spans="1:27" ht="18.9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13"/>
    </row>
    <row r="10" spans="1:27" ht="18.95" customHeight="1" x14ac:dyDescent="0.25">
      <c r="A10" s="11" t="s">
        <v>186</v>
      </c>
      <c r="B10" s="11"/>
      <c r="C10" s="11"/>
      <c r="D10" s="11"/>
      <c r="E10" s="26"/>
      <c r="F10" s="13"/>
      <c r="G10" s="13"/>
      <c r="H10" s="13"/>
      <c r="I10" s="13"/>
      <c r="J10" s="13"/>
      <c r="K10" s="13"/>
      <c r="L10" s="13"/>
      <c r="M10" s="13"/>
      <c r="N10" s="13"/>
      <c r="O10" s="13"/>
      <c r="P10" s="13"/>
      <c r="Q10" s="13"/>
      <c r="R10" s="13"/>
      <c r="S10" s="13"/>
      <c r="T10" s="13"/>
      <c r="U10" s="13"/>
      <c r="V10" s="13"/>
      <c r="W10" s="13"/>
      <c r="X10" s="13"/>
      <c r="Y10" s="13"/>
      <c r="Z10" s="13"/>
      <c r="AA10" s="13"/>
    </row>
    <row r="11" spans="1:27" ht="18.95" customHeight="1" thickBot="1" x14ac:dyDescent="0.3">
      <c r="A11" s="11"/>
      <c r="B11" s="12"/>
      <c r="C11" s="12"/>
      <c r="D11" s="12"/>
      <c r="E11" s="13"/>
      <c r="F11" s="13"/>
      <c r="G11" s="13"/>
      <c r="H11" s="13"/>
      <c r="I11" s="13"/>
      <c r="J11" s="13"/>
      <c r="K11" s="13"/>
      <c r="L11" s="13"/>
      <c r="M11" s="13"/>
      <c r="N11" s="13"/>
      <c r="O11" s="13"/>
      <c r="P11" s="13"/>
      <c r="Q11" s="13"/>
      <c r="R11" s="13"/>
      <c r="S11" s="13"/>
      <c r="T11" s="13"/>
      <c r="U11" s="13"/>
      <c r="V11" s="13"/>
      <c r="W11" s="13"/>
      <c r="X11" s="13"/>
      <c r="Y11" s="13"/>
      <c r="Z11" s="13"/>
      <c r="AA11" s="13"/>
    </row>
    <row r="12" spans="1:27" ht="18.95" customHeight="1" x14ac:dyDescent="0.2">
      <c r="A12" s="262" t="str">
        <f>+'1'!A4</f>
        <v>Janeiro-dezembro</v>
      </c>
      <c r="B12" s="257" t="s">
        <v>6</v>
      </c>
      <c r="C12" s="258"/>
      <c r="D12" s="259"/>
      <c r="E12" s="258" t="s">
        <v>31</v>
      </c>
      <c r="F12" s="258"/>
      <c r="G12" s="258"/>
      <c r="H12" s="257" t="s">
        <v>18</v>
      </c>
      <c r="I12" s="258"/>
      <c r="J12" s="259"/>
      <c r="K12" s="258" t="s">
        <v>20</v>
      </c>
      <c r="L12" s="258"/>
      <c r="M12" s="258"/>
      <c r="N12" s="257" t="s">
        <v>24</v>
      </c>
      <c r="O12" s="258"/>
      <c r="P12" s="258"/>
      <c r="Q12" s="13"/>
      <c r="R12" s="13"/>
      <c r="S12" s="13"/>
      <c r="T12" s="13"/>
      <c r="U12" s="13"/>
      <c r="V12" s="13"/>
      <c r="W12" s="13"/>
      <c r="X12" s="13"/>
      <c r="Y12" s="13"/>
      <c r="Z12" s="13"/>
      <c r="AA12" s="13"/>
    </row>
    <row r="13" spans="1:27" ht="18.95" customHeight="1" x14ac:dyDescent="0.2">
      <c r="A13" s="262"/>
      <c r="B13" s="271" t="s">
        <v>160</v>
      </c>
      <c r="C13" s="263"/>
      <c r="D13" s="263"/>
      <c r="E13" s="263"/>
      <c r="F13" s="263"/>
      <c r="G13" s="263"/>
      <c r="H13" s="263"/>
      <c r="I13" s="263"/>
      <c r="J13" s="263"/>
      <c r="K13" s="263"/>
      <c r="L13" s="263"/>
      <c r="M13" s="263"/>
      <c r="N13" s="263"/>
      <c r="O13" s="263"/>
      <c r="P13" s="263"/>
      <c r="Q13" s="13"/>
      <c r="R13" s="13"/>
      <c r="S13" s="13"/>
      <c r="T13" s="13"/>
      <c r="U13" s="13"/>
      <c r="V13" s="13"/>
      <c r="W13" s="13"/>
      <c r="X13" s="13"/>
      <c r="Y13" s="13"/>
      <c r="Z13" s="13"/>
      <c r="AA13" s="13"/>
    </row>
    <row r="14" spans="1:27" ht="18.95" customHeight="1" x14ac:dyDescent="0.2">
      <c r="A14" s="59"/>
      <c r="B14" s="68" t="s">
        <v>158</v>
      </c>
      <c r="C14" s="66" t="s">
        <v>159</v>
      </c>
      <c r="D14" s="66"/>
      <c r="E14" s="68" t="s">
        <v>158</v>
      </c>
      <c r="F14" s="66" t="s">
        <v>159</v>
      </c>
      <c r="G14" s="66"/>
      <c r="H14" s="68" t="s">
        <v>158</v>
      </c>
      <c r="I14" s="66" t="s">
        <v>159</v>
      </c>
      <c r="J14" s="69"/>
      <c r="K14" s="68" t="s">
        <v>158</v>
      </c>
      <c r="L14" s="66" t="s">
        <v>159</v>
      </c>
      <c r="M14" s="66"/>
      <c r="N14" s="68" t="s">
        <v>158</v>
      </c>
      <c r="O14" s="66" t="s">
        <v>159</v>
      </c>
      <c r="P14" s="69"/>
      <c r="Q14" s="13"/>
      <c r="R14" s="13"/>
      <c r="S14" s="13"/>
      <c r="T14" s="13"/>
      <c r="U14" s="13"/>
      <c r="V14" s="13"/>
      <c r="W14" s="13"/>
      <c r="X14" s="13"/>
      <c r="Y14" s="13"/>
      <c r="Z14" s="13"/>
      <c r="AA14" s="13"/>
    </row>
    <row r="15" spans="1:27" ht="18.95" customHeight="1" x14ac:dyDescent="0.2">
      <c r="A15" s="14" t="s">
        <v>69</v>
      </c>
      <c r="B15" s="122">
        <f>(D6/B6)-1</f>
        <v>-9.1045953114918809E-3</v>
      </c>
      <c r="C15" s="123">
        <f>(D6/C6)-1</f>
        <v>8.0307944820039889E-2</v>
      </c>
      <c r="D15" s="146"/>
      <c r="E15" s="126">
        <f>(G6/E6)-1</f>
        <v>-1.3274336283185861E-2</v>
      </c>
      <c r="F15" s="126">
        <f>(G6/F6)-1</f>
        <v>3.240740740740744E-2</v>
      </c>
      <c r="G15" s="124"/>
      <c r="H15" s="122">
        <f>(J6/H6)-1</f>
        <v>0.12786657400972889</v>
      </c>
      <c r="I15" s="123">
        <f>(J6/I6)-1</f>
        <v>0.14699646643109543</v>
      </c>
      <c r="J15" s="146"/>
      <c r="K15" s="122">
        <f>(M6/K6)-1</f>
        <v>-3.9734094220495342E-2</v>
      </c>
      <c r="L15" s="123">
        <f>(M6/L6)-1</f>
        <v>7.9913975558134842E-2</v>
      </c>
      <c r="M15" s="146"/>
      <c r="N15" s="126">
        <f>(P6/N6)-1</f>
        <v>-4.2080535967414789E-3</v>
      </c>
      <c r="O15" s="126">
        <f>(P6/O6)-1</f>
        <v>-4.4339706694105585E-2</v>
      </c>
      <c r="P15" s="147"/>
      <c r="Q15" s="13"/>
      <c r="R15" s="13"/>
      <c r="S15" s="13"/>
      <c r="T15" s="13"/>
      <c r="U15" s="13"/>
      <c r="V15" s="13"/>
      <c r="W15" s="13"/>
      <c r="X15" s="13"/>
      <c r="Y15" s="13"/>
      <c r="Z15" s="13"/>
      <c r="AA15" s="13"/>
    </row>
    <row r="16" spans="1:27" ht="18.95" customHeight="1" x14ac:dyDescent="0.2">
      <c r="A16" s="14" t="s">
        <v>70</v>
      </c>
      <c r="B16" s="125">
        <f t="shared" ref="B16:B17" si="8">(D7/B7)-1</f>
        <v>-6.0978734306943339E-2</v>
      </c>
      <c r="C16" s="126">
        <f t="shared" ref="C16:C17" si="9">(D7/C7)-1</f>
        <v>1.8196971801639039E-2</v>
      </c>
      <c r="D16" s="127"/>
      <c r="E16" s="126">
        <f t="shared" ref="E16:E17" si="10">(G7/E7)-1</f>
        <v>-1.6129032258064502E-2</v>
      </c>
      <c r="F16" s="126">
        <f t="shared" ref="F16:F17" si="11">(G7/F7)-1</f>
        <v>-8.1300813008130524E-3</v>
      </c>
      <c r="G16" s="124"/>
      <c r="H16" s="125">
        <f t="shared" ref="H16:H17" si="12">(J7/H7)-1</f>
        <v>-5.5684454756380508E-2</v>
      </c>
      <c r="I16" s="126">
        <f t="shared" ref="I16:I17" si="13">(J7/I7)-1</f>
        <v>-1.6908212560386437E-2</v>
      </c>
      <c r="J16" s="127"/>
      <c r="K16" s="125">
        <f t="shared" ref="K16:K17" si="14">(M7/K7)-1</f>
        <v>-8.1399883018132169E-2</v>
      </c>
      <c r="L16" s="126">
        <f t="shared" ref="L16:L17" si="15">(M7/L7)-1</f>
        <v>2.8487229862475427E-2</v>
      </c>
      <c r="M16" s="127"/>
      <c r="N16" s="126">
        <f t="shared" ref="N16:N17" si="16">(P7/N7)-1</f>
        <v>4.7762179289706497E-2</v>
      </c>
      <c r="O16" s="126">
        <f t="shared" ref="O16:O17" si="17">(P7/O7)-1</f>
        <v>-2.5856542330771171E-2</v>
      </c>
      <c r="P16" s="147"/>
      <c r="Q16" s="13"/>
      <c r="R16" s="13"/>
      <c r="S16" s="13"/>
      <c r="T16" s="13"/>
      <c r="U16" s="13"/>
      <c r="V16" s="13"/>
      <c r="W16" s="13"/>
      <c r="X16" s="13"/>
      <c r="Y16" s="13"/>
      <c r="Z16" s="13"/>
      <c r="AA16" s="13"/>
    </row>
    <row r="17" spans="1:27" ht="18.95" customHeight="1" thickBot="1" x14ac:dyDescent="0.3">
      <c r="A17" s="64" t="s">
        <v>35</v>
      </c>
      <c r="B17" s="128">
        <f t="shared" si="8"/>
        <v>-2.0445888415863811E-2</v>
      </c>
      <c r="C17" s="129">
        <f t="shared" si="9"/>
        <v>6.667073319507133E-2</v>
      </c>
      <c r="D17" s="131"/>
      <c r="E17" s="129">
        <f t="shared" si="10"/>
        <v>-1.4767932489451518E-2</v>
      </c>
      <c r="F17" s="129">
        <f t="shared" si="11"/>
        <v>1.0822510822510845E-2</v>
      </c>
      <c r="G17" s="130"/>
      <c r="H17" s="128">
        <f t="shared" si="12"/>
        <v>5.9104737070838853E-2</v>
      </c>
      <c r="I17" s="129">
        <f t="shared" si="13"/>
        <v>8.6491306286223812E-2</v>
      </c>
      <c r="J17" s="131"/>
      <c r="K17" s="128">
        <f t="shared" si="14"/>
        <v>-4.9627332067959773E-2</v>
      </c>
      <c r="L17" s="129">
        <f t="shared" si="15"/>
        <v>6.7661743291033805E-2</v>
      </c>
      <c r="M17" s="131"/>
      <c r="N17" s="129">
        <f t="shared" si="16"/>
        <v>5.7964699032604372E-3</v>
      </c>
      <c r="O17" s="129">
        <f t="shared" si="17"/>
        <v>-5.2357508868059344E-2</v>
      </c>
      <c r="P17" s="148"/>
      <c r="Q17" s="13"/>
      <c r="R17" s="13"/>
      <c r="S17" s="13"/>
      <c r="T17" s="13"/>
      <c r="U17" s="13"/>
      <c r="V17" s="13"/>
      <c r="W17" s="13"/>
      <c r="X17" s="13"/>
      <c r="Y17" s="13"/>
      <c r="Z17" s="13"/>
      <c r="AA17" s="13"/>
    </row>
    <row r="18" spans="1:27" ht="18.95" customHeight="1" x14ac:dyDescent="0.2">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spans="1:27" ht="18.9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ht="18.95" customHeigh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ht="18.95" customHeight="1" x14ac:dyDescent="0.2">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ht="18.95" customHeight="1" x14ac:dyDescent="0.2">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row>
    <row r="23" spans="1:27" ht="18.95" customHeight="1" x14ac:dyDescent="0.2">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ht="18.95" customHeigh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18.95" customHeight="1"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row>
    <row r="26" spans="1:27"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row>
    <row r="27" spans="1:27"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row>
    <row r="28" spans="1:27"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row>
    <row r="29" spans="1:27"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row>
    <row r="30" spans="1:27"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x14ac:dyDescent="0.2">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sheetData>
  <mergeCells count="13">
    <mergeCell ref="N4:P4"/>
    <mergeCell ref="A4:A5"/>
    <mergeCell ref="B4:D4"/>
    <mergeCell ref="E4:G4"/>
    <mergeCell ref="H4:J4"/>
    <mergeCell ref="K4:M4"/>
    <mergeCell ref="A12:A13"/>
    <mergeCell ref="N12:P12"/>
    <mergeCell ref="B13:P13"/>
    <mergeCell ref="B12:D12"/>
    <mergeCell ref="E12:G12"/>
    <mergeCell ref="H12:J12"/>
    <mergeCell ref="K12:M12"/>
  </mergeCells>
  <printOptions horizontalCentered="1"/>
  <pageMargins left="0.23622047244094491" right="0.23622047244094491" top="0.74803149606299213" bottom="0.74803149606299213" header="0.31496062992125984" footer="0.31496062992125984"/>
  <pageSetup paperSize="9" scale="69" orientation="portrait" verticalDpi="0" r:id="rId1"/>
  <ignoredErrors>
    <ignoredError sqref="B8:M8"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17EA-C0BD-44F7-949F-6BC5A0E11F4F}">
  <sheetPr>
    <pageSetUpPr fitToPage="1"/>
  </sheetPr>
  <dimension ref="A1:AA35"/>
  <sheetViews>
    <sheetView showGridLines="0" zoomScaleNormal="100" workbookViewId="0">
      <selection activeCell="T16" sqref="T16"/>
    </sheetView>
  </sheetViews>
  <sheetFormatPr defaultColWidth="9.140625" defaultRowHeight="14.25" x14ac:dyDescent="0.25"/>
  <cols>
    <col min="1" max="1" width="18.7109375" style="34" customWidth="1"/>
    <col min="2" max="16" width="7.85546875" style="34" customWidth="1"/>
    <col min="17" max="17" width="3.140625" style="34" customWidth="1"/>
    <col min="18" max="16384" width="9.140625" style="34"/>
  </cols>
  <sheetData>
    <row r="1" spans="1:27" ht="7.5" customHeight="1" x14ac:dyDescent="0.25"/>
    <row r="2" spans="1:27" ht="18.95" customHeight="1" x14ac:dyDescent="0.25">
      <c r="A2" s="35" t="s">
        <v>184</v>
      </c>
      <c r="B2" s="35"/>
      <c r="C2" s="35"/>
      <c r="D2" s="35"/>
      <c r="E2" s="35"/>
      <c r="F2" s="31"/>
      <c r="G2" s="31"/>
      <c r="H2" s="31"/>
      <c r="I2" s="31"/>
      <c r="J2" s="31"/>
      <c r="K2" s="31"/>
      <c r="L2" s="31"/>
      <c r="M2" s="31"/>
      <c r="N2" s="31"/>
      <c r="O2" s="31"/>
      <c r="P2" s="31"/>
      <c r="Q2" s="31"/>
      <c r="R2" s="31"/>
      <c r="S2" s="31"/>
      <c r="T2" s="31"/>
      <c r="U2" s="31"/>
      <c r="V2" s="31"/>
      <c r="W2" s="31"/>
      <c r="X2" s="31"/>
      <c r="Y2" s="31"/>
      <c r="Z2" s="31"/>
      <c r="AA2" s="31"/>
    </row>
    <row r="3" spans="1:27" ht="18.95" customHeight="1" thickBot="1" x14ac:dyDescent="0.3">
      <c r="A3" s="35"/>
      <c r="B3" s="36"/>
      <c r="C3" s="36"/>
      <c r="D3" s="36"/>
      <c r="E3" s="36"/>
      <c r="F3" s="31"/>
      <c r="G3" s="31"/>
      <c r="H3" s="31"/>
      <c r="I3" s="31"/>
      <c r="J3" s="31"/>
      <c r="K3" s="31"/>
      <c r="L3" s="31"/>
      <c r="M3" s="31"/>
      <c r="N3" s="31"/>
      <c r="O3" s="31"/>
      <c r="P3" s="31"/>
      <c r="Q3" s="31"/>
      <c r="R3" s="31"/>
      <c r="S3" s="31"/>
      <c r="T3" s="31"/>
      <c r="U3" s="31"/>
      <c r="V3" s="31"/>
      <c r="W3" s="31"/>
      <c r="X3" s="31"/>
      <c r="Y3" s="31"/>
      <c r="Z3" s="31"/>
      <c r="AA3" s="31"/>
    </row>
    <row r="4" spans="1:27" ht="18.95" customHeight="1" x14ac:dyDescent="0.25">
      <c r="A4" s="262" t="str">
        <f>+'1'!A4</f>
        <v>Janeiro-dezembro</v>
      </c>
      <c r="B4" s="257" t="s">
        <v>6</v>
      </c>
      <c r="C4" s="258"/>
      <c r="D4" s="259"/>
      <c r="E4" s="258" t="s">
        <v>31</v>
      </c>
      <c r="F4" s="258"/>
      <c r="G4" s="258"/>
      <c r="H4" s="257" t="s">
        <v>18</v>
      </c>
      <c r="I4" s="258"/>
      <c r="J4" s="259"/>
      <c r="K4" s="258" t="s">
        <v>20</v>
      </c>
      <c r="L4" s="258"/>
      <c r="M4" s="258"/>
      <c r="N4" s="257" t="s">
        <v>24</v>
      </c>
      <c r="O4" s="258"/>
      <c r="P4" s="258"/>
      <c r="Q4" s="31"/>
      <c r="R4" s="31"/>
      <c r="S4" s="31"/>
      <c r="T4" s="31"/>
      <c r="U4" s="31"/>
      <c r="V4" s="31"/>
      <c r="W4" s="31"/>
      <c r="X4" s="31"/>
      <c r="Y4" s="31"/>
      <c r="Z4" s="31"/>
      <c r="AA4" s="31"/>
    </row>
    <row r="5" spans="1:27" ht="30" customHeight="1" x14ac:dyDescent="0.25">
      <c r="A5" s="262"/>
      <c r="B5" s="81">
        <v>2019</v>
      </c>
      <c r="C5" s="65">
        <v>2022</v>
      </c>
      <c r="D5" s="71">
        <v>2023</v>
      </c>
      <c r="E5" s="60">
        <v>2019</v>
      </c>
      <c r="F5" s="60">
        <v>2022</v>
      </c>
      <c r="G5" s="62">
        <v>2023</v>
      </c>
      <c r="H5" s="63">
        <v>2019</v>
      </c>
      <c r="I5" s="60">
        <v>2022</v>
      </c>
      <c r="J5" s="61">
        <v>2023</v>
      </c>
      <c r="K5" s="60">
        <v>2019</v>
      </c>
      <c r="L5" s="60">
        <v>2022</v>
      </c>
      <c r="M5" s="62">
        <v>2023</v>
      </c>
      <c r="N5" s="81">
        <v>2019</v>
      </c>
      <c r="O5" s="60">
        <v>2022</v>
      </c>
      <c r="P5" s="62">
        <v>2023</v>
      </c>
      <c r="Q5" s="31"/>
      <c r="R5" s="31"/>
      <c r="S5" s="31"/>
      <c r="T5" s="31"/>
      <c r="U5" s="31"/>
      <c r="V5" s="31"/>
      <c r="W5" s="31"/>
      <c r="X5" s="31"/>
      <c r="Y5" s="31"/>
      <c r="Z5" s="31"/>
      <c r="AA5" s="31"/>
    </row>
    <row r="6" spans="1:27" ht="17.100000000000001" customHeight="1" x14ac:dyDescent="0.25">
      <c r="A6" s="14" t="s">
        <v>73</v>
      </c>
      <c r="B6" s="137">
        <v>2146</v>
      </c>
      <c r="C6" s="138">
        <v>1901</v>
      </c>
      <c r="D6" s="171">
        <v>2011</v>
      </c>
      <c r="E6" s="138">
        <v>58</v>
      </c>
      <c r="F6" s="138">
        <v>49</v>
      </c>
      <c r="G6" s="171">
        <v>46</v>
      </c>
      <c r="H6" s="93">
        <v>176</v>
      </c>
      <c r="I6" s="93">
        <v>169</v>
      </c>
      <c r="J6" s="119">
        <v>153</v>
      </c>
      <c r="K6" s="138">
        <v>3085</v>
      </c>
      <c r="L6" s="138">
        <v>2674</v>
      </c>
      <c r="M6" s="171">
        <v>2838</v>
      </c>
      <c r="N6" s="151">
        <f>E6/B6*100</f>
        <v>2.7027027027027026</v>
      </c>
      <c r="O6" s="151">
        <f>F6/C6*100</f>
        <v>2.5775907417148867</v>
      </c>
      <c r="P6" s="151">
        <f>G6/D6*100</f>
        <v>2.2874191944306315</v>
      </c>
      <c r="Q6" s="31"/>
      <c r="R6" s="31"/>
      <c r="S6" s="31"/>
      <c r="T6" s="31"/>
      <c r="U6" s="31"/>
      <c r="V6" s="31"/>
      <c r="W6" s="31"/>
      <c r="X6" s="31"/>
      <c r="Y6" s="31"/>
      <c r="Z6" s="31"/>
      <c r="AA6" s="31"/>
    </row>
    <row r="7" spans="1:27" ht="17.100000000000001" customHeight="1" x14ac:dyDescent="0.25">
      <c r="A7" s="14" t="s">
        <v>152</v>
      </c>
      <c r="B7" s="92">
        <v>22794</v>
      </c>
      <c r="C7" s="93">
        <v>20581</v>
      </c>
      <c r="D7" s="119">
        <v>21947</v>
      </c>
      <c r="E7" s="93">
        <v>157</v>
      </c>
      <c r="F7" s="93">
        <v>147</v>
      </c>
      <c r="G7" s="119">
        <v>138</v>
      </c>
      <c r="H7" s="93">
        <v>1066</v>
      </c>
      <c r="I7" s="93">
        <v>1028</v>
      </c>
      <c r="J7" s="119">
        <v>1118</v>
      </c>
      <c r="K7" s="93">
        <v>26467</v>
      </c>
      <c r="L7" s="93">
        <v>23189</v>
      </c>
      <c r="M7" s="119">
        <v>24713</v>
      </c>
      <c r="N7" s="151">
        <f t="shared" ref="N7:N14" si="0">E7/B7*100</f>
        <v>0.68877774853031493</v>
      </c>
      <c r="O7" s="151">
        <f t="shared" ref="O7:P14" si="1">F7/C7*100</f>
        <v>0.71425100821145715</v>
      </c>
      <c r="P7" s="151">
        <f t="shared" ref="P7:P13" si="2">G7/D7*100</f>
        <v>0.62878753360368156</v>
      </c>
      <c r="Q7" s="31"/>
      <c r="R7" s="31"/>
      <c r="S7" s="31"/>
      <c r="T7" s="31"/>
      <c r="U7" s="31"/>
      <c r="V7" s="31"/>
      <c r="W7" s="31"/>
      <c r="X7" s="31"/>
      <c r="Y7" s="31"/>
      <c r="Z7" s="31"/>
      <c r="AA7" s="31"/>
    </row>
    <row r="8" spans="1:27" ht="17.100000000000001" customHeight="1" x14ac:dyDescent="0.25">
      <c r="A8" s="14" t="s">
        <v>75</v>
      </c>
      <c r="B8" s="92">
        <v>1334</v>
      </c>
      <c r="C8" s="93">
        <v>1248</v>
      </c>
      <c r="D8" s="119">
        <v>1263</v>
      </c>
      <c r="E8" s="93">
        <v>30</v>
      </c>
      <c r="F8" s="93">
        <v>38</v>
      </c>
      <c r="G8" s="119">
        <v>27</v>
      </c>
      <c r="H8" s="93">
        <v>166</v>
      </c>
      <c r="I8" s="93">
        <v>145</v>
      </c>
      <c r="J8" s="119">
        <v>139</v>
      </c>
      <c r="K8" s="93">
        <v>1609</v>
      </c>
      <c r="L8" s="93">
        <v>1404</v>
      </c>
      <c r="M8" s="119">
        <v>1480</v>
      </c>
      <c r="N8" s="151">
        <f t="shared" si="0"/>
        <v>2.2488755622188905</v>
      </c>
      <c r="O8" s="151">
        <f t="shared" si="1"/>
        <v>3.0448717948717947</v>
      </c>
      <c r="P8" s="151">
        <f t="shared" si="2"/>
        <v>2.1377672209026128</v>
      </c>
      <c r="Q8" s="31"/>
      <c r="R8" s="31"/>
      <c r="S8" s="31"/>
      <c r="T8" s="31"/>
      <c r="U8" s="31"/>
      <c r="V8" s="31"/>
      <c r="W8" s="31"/>
      <c r="X8" s="31"/>
      <c r="Y8" s="31"/>
      <c r="Z8" s="31"/>
      <c r="AA8" s="31"/>
    </row>
    <row r="9" spans="1:27" ht="17.100000000000001" customHeight="1" x14ac:dyDescent="0.25">
      <c r="A9" s="14" t="s">
        <v>76</v>
      </c>
      <c r="B9" s="92">
        <v>6372</v>
      </c>
      <c r="C9" s="93">
        <v>6258</v>
      </c>
      <c r="D9" s="119">
        <v>6967</v>
      </c>
      <c r="E9" s="93">
        <v>142</v>
      </c>
      <c r="F9" s="93">
        <v>147</v>
      </c>
      <c r="G9" s="119">
        <v>156</v>
      </c>
      <c r="H9" s="93">
        <v>584</v>
      </c>
      <c r="I9" s="93">
        <v>650</v>
      </c>
      <c r="J9" s="119">
        <v>757</v>
      </c>
      <c r="K9" s="93">
        <v>8244</v>
      </c>
      <c r="L9" s="93">
        <v>7788</v>
      </c>
      <c r="M9" s="119">
        <v>8674</v>
      </c>
      <c r="N9" s="151">
        <f t="shared" si="0"/>
        <v>2.2284996861268049</v>
      </c>
      <c r="O9" s="151">
        <f t="shared" si="1"/>
        <v>2.348993288590604</v>
      </c>
      <c r="P9" s="151">
        <f t="shared" si="2"/>
        <v>2.2391273144825607</v>
      </c>
      <c r="Q9" s="31"/>
      <c r="R9" s="31"/>
      <c r="S9" s="31"/>
      <c r="T9" s="31"/>
      <c r="U9" s="31"/>
      <c r="V9" s="31"/>
      <c r="W9" s="31"/>
      <c r="X9" s="31"/>
      <c r="Y9" s="31"/>
      <c r="Z9" s="31"/>
      <c r="AA9" s="31"/>
    </row>
    <row r="10" spans="1:27" ht="17.100000000000001" customHeight="1" x14ac:dyDescent="0.25">
      <c r="A10" s="14" t="s">
        <v>78</v>
      </c>
      <c r="B10" s="92">
        <v>319</v>
      </c>
      <c r="C10" s="93">
        <v>212</v>
      </c>
      <c r="D10" s="119">
        <v>247</v>
      </c>
      <c r="E10" s="93">
        <v>8</v>
      </c>
      <c r="F10" s="93">
        <v>4</v>
      </c>
      <c r="G10" s="119">
        <v>10</v>
      </c>
      <c r="H10" s="93">
        <v>23</v>
      </c>
      <c r="I10" s="93">
        <v>19</v>
      </c>
      <c r="J10" s="119">
        <v>29</v>
      </c>
      <c r="K10" s="93">
        <v>418</v>
      </c>
      <c r="L10" s="93">
        <v>266</v>
      </c>
      <c r="M10" s="119">
        <v>303</v>
      </c>
      <c r="N10" s="151">
        <f t="shared" si="0"/>
        <v>2.507836990595611</v>
      </c>
      <c r="O10" s="151">
        <f t="shared" si="1"/>
        <v>1.8867924528301887</v>
      </c>
      <c r="P10" s="151">
        <f t="shared" si="2"/>
        <v>4.048582995951417</v>
      </c>
      <c r="Q10" s="31"/>
      <c r="R10" s="31"/>
      <c r="S10" s="31"/>
      <c r="T10" s="31"/>
      <c r="U10" s="31"/>
      <c r="V10" s="31"/>
      <c r="W10" s="31"/>
      <c r="X10" s="31"/>
      <c r="Y10" s="31"/>
      <c r="Z10" s="31"/>
      <c r="AA10" s="31"/>
    </row>
    <row r="11" spans="1:27" ht="17.100000000000001" customHeight="1" x14ac:dyDescent="0.25">
      <c r="A11" s="14" t="s">
        <v>81</v>
      </c>
      <c r="B11" s="92">
        <v>966</v>
      </c>
      <c r="C11" s="93">
        <v>880</v>
      </c>
      <c r="D11" s="119">
        <v>828</v>
      </c>
      <c r="E11" s="93">
        <v>26</v>
      </c>
      <c r="F11" s="93">
        <v>37</v>
      </c>
      <c r="G11" s="119">
        <v>35</v>
      </c>
      <c r="H11" s="93">
        <v>86</v>
      </c>
      <c r="I11" s="93">
        <v>84</v>
      </c>
      <c r="J11" s="119">
        <v>71</v>
      </c>
      <c r="K11" s="93">
        <v>1266</v>
      </c>
      <c r="L11" s="93">
        <v>1157</v>
      </c>
      <c r="M11" s="119">
        <v>1101</v>
      </c>
      <c r="N11" s="151">
        <f t="shared" si="0"/>
        <v>2.691511387163561</v>
      </c>
      <c r="O11" s="151">
        <f t="shared" si="1"/>
        <v>4.2045454545454541</v>
      </c>
      <c r="P11" s="151">
        <f t="shared" si="2"/>
        <v>4.2270531400966185</v>
      </c>
      <c r="Q11" s="31"/>
      <c r="R11" s="31"/>
      <c r="S11" s="31"/>
      <c r="T11" s="31"/>
      <c r="U11" s="31"/>
      <c r="V11" s="31"/>
      <c r="W11" s="31"/>
      <c r="X11" s="31"/>
      <c r="Y11" s="31"/>
      <c r="Z11" s="31"/>
      <c r="AA11" s="31"/>
    </row>
    <row r="12" spans="1:27" ht="17.100000000000001" customHeight="1" x14ac:dyDescent="0.25">
      <c r="A12" s="14" t="s">
        <v>83</v>
      </c>
      <c r="B12" s="92">
        <v>263</v>
      </c>
      <c r="C12" s="93">
        <v>245</v>
      </c>
      <c r="D12" s="119">
        <v>218</v>
      </c>
      <c r="E12" s="93">
        <v>16</v>
      </c>
      <c r="F12" s="93">
        <v>10</v>
      </c>
      <c r="G12" s="119">
        <v>14</v>
      </c>
      <c r="H12" s="93">
        <v>29</v>
      </c>
      <c r="I12" s="93">
        <v>26</v>
      </c>
      <c r="J12" s="119">
        <v>29</v>
      </c>
      <c r="K12" s="93">
        <v>349</v>
      </c>
      <c r="L12" s="93">
        <v>329</v>
      </c>
      <c r="M12" s="119">
        <v>269</v>
      </c>
      <c r="N12" s="151">
        <f t="shared" si="0"/>
        <v>6.083650190114068</v>
      </c>
      <c r="O12" s="151">
        <f t="shared" si="1"/>
        <v>4.0816326530612246</v>
      </c>
      <c r="P12" s="151">
        <f t="shared" si="2"/>
        <v>6.4220183486238538</v>
      </c>
      <c r="Q12" s="31"/>
      <c r="R12" s="31"/>
      <c r="S12" s="31"/>
      <c r="T12" s="31"/>
      <c r="U12" s="31"/>
      <c r="V12" s="31"/>
      <c r="W12" s="31"/>
      <c r="X12" s="31"/>
      <c r="Y12" s="31"/>
      <c r="Z12" s="31"/>
      <c r="AA12" s="31"/>
    </row>
    <row r="13" spans="1:27" ht="17.100000000000001" customHeight="1" x14ac:dyDescent="0.25">
      <c r="A13" s="14" t="s">
        <v>71</v>
      </c>
      <c r="B13" s="92">
        <v>1510</v>
      </c>
      <c r="C13" s="93">
        <v>1463</v>
      </c>
      <c r="D13" s="119">
        <v>1493</v>
      </c>
      <c r="E13" s="93">
        <v>37</v>
      </c>
      <c r="F13" s="93">
        <v>30</v>
      </c>
      <c r="G13" s="119">
        <v>41</v>
      </c>
      <c r="H13" s="93">
        <v>171</v>
      </c>
      <c r="I13" s="93">
        <v>122</v>
      </c>
      <c r="J13" s="119">
        <v>141</v>
      </c>
      <c r="K13" s="93">
        <v>1764</v>
      </c>
      <c r="L13" s="93">
        <v>1649</v>
      </c>
      <c r="M13" s="119">
        <v>1680</v>
      </c>
      <c r="N13" s="151">
        <f t="shared" si="0"/>
        <v>2.4503311258278146</v>
      </c>
      <c r="O13" s="151">
        <f t="shared" si="1"/>
        <v>2.0505809979494192</v>
      </c>
      <c r="P13" s="151">
        <f t="shared" si="2"/>
        <v>2.7461486939048894</v>
      </c>
      <c r="Q13" s="31"/>
      <c r="R13" s="31"/>
      <c r="S13" s="31"/>
      <c r="T13" s="31"/>
      <c r="U13" s="31"/>
      <c r="V13" s="31"/>
      <c r="W13" s="31"/>
      <c r="X13" s="31"/>
      <c r="Y13" s="31"/>
      <c r="Z13" s="31"/>
      <c r="AA13" s="31"/>
    </row>
    <row r="14" spans="1:27" ht="17.100000000000001" customHeight="1" thickBot="1" x14ac:dyDescent="0.3">
      <c r="A14" s="64" t="s">
        <v>35</v>
      </c>
      <c r="B14" s="120">
        <f t="shared" ref="B14:M14" si="3">SUM(B6:B13)</f>
        <v>35704</v>
      </c>
      <c r="C14" s="86">
        <f t="shared" si="3"/>
        <v>32788</v>
      </c>
      <c r="D14" s="86">
        <f t="shared" si="3"/>
        <v>34974</v>
      </c>
      <c r="E14" s="120">
        <f t="shared" si="3"/>
        <v>474</v>
      </c>
      <c r="F14" s="86">
        <f t="shared" si="3"/>
        <v>462</v>
      </c>
      <c r="G14" s="121">
        <f t="shared" si="3"/>
        <v>467</v>
      </c>
      <c r="H14" s="86">
        <f t="shared" si="3"/>
        <v>2301</v>
      </c>
      <c r="I14" s="86">
        <f t="shared" si="3"/>
        <v>2243</v>
      </c>
      <c r="J14" s="86">
        <f t="shared" si="3"/>
        <v>2437</v>
      </c>
      <c r="K14" s="120">
        <f t="shared" si="3"/>
        <v>43202</v>
      </c>
      <c r="L14" s="86">
        <f t="shared" si="3"/>
        <v>38456</v>
      </c>
      <c r="M14" s="121">
        <f t="shared" si="3"/>
        <v>41058</v>
      </c>
      <c r="N14" s="145">
        <f t="shared" si="0"/>
        <v>1.3275823437149898</v>
      </c>
      <c r="O14" s="145">
        <f t="shared" si="1"/>
        <v>1.4090520922288641</v>
      </c>
      <c r="P14" s="145">
        <f t="shared" si="1"/>
        <v>1.3352776348144337</v>
      </c>
      <c r="Q14" s="31"/>
      <c r="R14" s="31"/>
      <c r="S14" s="31"/>
      <c r="T14" s="31"/>
      <c r="U14" s="31"/>
      <c r="V14" s="31"/>
      <c r="W14" s="31"/>
      <c r="X14" s="31"/>
      <c r="Y14" s="31"/>
      <c r="Z14" s="31"/>
      <c r="AA14" s="31"/>
    </row>
    <row r="15" spans="1:27" ht="18.95" customHeight="1" x14ac:dyDescent="0.25">
      <c r="A15" s="272" t="s">
        <v>72</v>
      </c>
      <c r="B15" s="272"/>
      <c r="C15" s="272"/>
      <c r="D15" s="272"/>
      <c r="E15" s="272"/>
      <c r="F15" s="31"/>
      <c r="G15" s="31"/>
      <c r="H15" s="31"/>
      <c r="I15" s="31"/>
      <c r="J15" s="31"/>
      <c r="K15" s="31"/>
      <c r="L15" s="31"/>
      <c r="M15" s="31"/>
      <c r="N15" s="31"/>
      <c r="O15" s="31"/>
      <c r="P15" s="31"/>
      <c r="Q15" s="31"/>
      <c r="R15" s="31"/>
      <c r="S15" s="31"/>
      <c r="T15" s="31"/>
      <c r="U15" s="31"/>
      <c r="V15" s="31"/>
      <c r="W15" s="31"/>
      <c r="X15" s="31"/>
      <c r="Y15" s="31"/>
      <c r="Z15" s="31"/>
      <c r="AA15" s="31"/>
    </row>
    <row r="16" spans="1:27" ht="18.95" customHeight="1" x14ac:dyDescent="0.25">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row>
    <row r="17" spans="1:27" ht="18.95" customHeight="1" x14ac:dyDescent="0.25">
      <c r="A17" s="35" t="s">
        <v>185</v>
      </c>
      <c r="B17" s="35"/>
      <c r="C17" s="35"/>
      <c r="D17" s="35"/>
      <c r="E17" s="31"/>
      <c r="F17" s="31"/>
      <c r="G17" s="31"/>
      <c r="H17" s="31"/>
      <c r="I17" s="31"/>
      <c r="J17" s="31"/>
      <c r="K17" s="31"/>
      <c r="L17" s="31"/>
      <c r="M17" s="31"/>
      <c r="N17" s="31"/>
      <c r="O17" s="31"/>
      <c r="P17" s="31"/>
      <c r="Q17" s="31"/>
      <c r="R17" s="31"/>
      <c r="S17" s="31"/>
      <c r="T17" s="31"/>
      <c r="U17" s="31"/>
      <c r="V17" s="31"/>
      <c r="W17" s="31"/>
      <c r="X17" s="31"/>
      <c r="Y17" s="31"/>
      <c r="Z17" s="31"/>
      <c r="AA17" s="31"/>
    </row>
    <row r="18" spans="1:27" ht="18.95" customHeight="1" thickBot="1" x14ac:dyDescent="0.3">
      <c r="A18" s="35"/>
      <c r="B18" s="36"/>
      <c r="C18" s="36"/>
      <c r="D18" s="36"/>
      <c r="E18" s="31"/>
      <c r="F18" s="31"/>
      <c r="G18" s="31"/>
      <c r="H18" s="31"/>
      <c r="I18" s="31"/>
      <c r="J18" s="31"/>
      <c r="K18" s="31"/>
      <c r="L18" s="31"/>
      <c r="M18" s="31"/>
      <c r="N18" s="31"/>
      <c r="O18" s="31"/>
      <c r="P18" s="31"/>
      <c r="Q18" s="31"/>
      <c r="R18" s="31"/>
      <c r="S18" s="31"/>
      <c r="T18" s="31"/>
      <c r="U18" s="31"/>
      <c r="V18" s="31"/>
      <c r="W18" s="31"/>
      <c r="X18" s="31"/>
      <c r="Y18" s="31"/>
      <c r="Z18" s="31"/>
      <c r="AA18" s="31"/>
    </row>
    <row r="19" spans="1:27" ht="18.95" customHeight="1" x14ac:dyDescent="0.25">
      <c r="A19" s="262" t="str">
        <f>+'1'!A4</f>
        <v>Janeiro-dezembro</v>
      </c>
      <c r="B19" s="257" t="s">
        <v>6</v>
      </c>
      <c r="C19" s="258"/>
      <c r="D19" s="259"/>
      <c r="E19" s="258" t="s">
        <v>31</v>
      </c>
      <c r="F19" s="258"/>
      <c r="G19" s="258"/>
      <c r="H19" s="257" t="s">
        <v>18</v>
      </c>
      <c r="I19" s="258"/>
      <c r="J19" s="259"/>
      <c r="K19" s="258" t="s">
        <v>20</v>
      </c>
      <c r="L19" s="258"/>
      <c r="M19" s="258"/>
      <c r="N19" s="257" t="s">
        <v>24</v>
      </c>
      <c r="O19" s="258"/>
      <c r="P19" s="258"/>
      <c r="Q19" s="31"/>
      <c r="R19" s="31"/>
      <c r="S19" s="31"/>
      <c r="T19" s="31"/>
      <c r="U19" s="31"/>
      <c r="V19" s="31"/>
      <c r="W19" s="31"/>
      <c r="X19" s="31"/>
      <c r="Y19" s="31"/>
      <c r="Z19" s="31"/>
      <c r="AA19" s="31"/>
    </row>
    <row r="20" spans="1:27" ht="18.95" customHeight="1" x14ac:dyDescent="0.25">
      <c r="A20" s="262"/>
      <c r="B20" s="271" t="s">
        <v>160</v>
      </c>
      <c r="C20" s="263"/>
      <c r="D20" s="263"/>
      <c r="E20" s="263"/>
      <c r="F20" s="263"/>
      <c r="G20" s="263"/>
      <c r="H20" s="263"/>
      <c r="I20" s="263"/>
      <c r="J20" s="263"/>
      <c r="K20" s="263"/>
      <c r="L20" s="263"/>
      <c r="M20" s="263"/>
      <c r="N20" s="263"/>
      <c r="O20" s="263"/>
      <c r="P20" s="263"/>
      <c r="Q20" s="31"/>
      <c r="R20" s="31"/>
      <c r="S20" s="31"/>
      <c r="T20" s="31"/>
      <c r="U20" s="31"/>
      <c r="V20" s="31"/>
      <c r="W20" s="31"/>
      <c r="X20" s="31"/>
      <c r="Y20" s="31"/>
      <c r="Z20" s="31"/>
      <c r="AA20" s="31"/>
    </row>
    <row r="21" spans="1:27" ht="18.95" customHeight="1" x14ac:dyDescent="0.25">
      <c r="A21" s="59"/>
      <c r="B21" s="68" t="s">
        <v>158</v>
      </c>
      <c r="C21" s="66" t="s">
        <v>159</v>
      </c>
      <c r="D21" s="66"/>
      <c r="E21" s="68" t="s">
        <v>158</v>
      </c>
      <c r="F21" s="66" t="s">
        <v>159</v>
      </c>
      <c r="G21" s="66"/>
      <c r="H21" s="68" t="s">
        <v>158</v>
      </c>
      <c r="I21" s="66" t="s">
        <v>159</v>
      </c>
      <c r="J21" s="69"/>
      <c r="K21" s="68" t="s">
        <v>158</v>
      </c>
      <c r="L21" s="66" t="s">
        <v>159</v>
      </c>
      <c r="M21" s="66"/>
      <c r="N21" s="68" t="s">
        <v>158</v>
      </c>
      <c r="O21" s="66" t="s">
        <v>159</v>
      </c>
      <c r="P21" s="69"/>
      <c r="Q21" s="31"/>
      <c r="R21" s="31"/>
      <c r="S21" s="31"/>
      <c r="T21" s="31"/>
      <c r="U21" s="31"/>
      <c r="V21" s="31"/>
      <c r="W21" s="31"/>
      <c r="X21" s="31"/>
      <c r="Y21" s="31"/>
      <c r="Z21" s="31"/>
      <c r="AA21" s="31"/>
    </row>
    <row r="22" spans="1:27" ht="17.100000000000001" customHeight="1" x14ac:dyDescent="0.25">
      <c r="A22" s="14" t="s">
        <v>73</v>
      </c>
      <c r="B22" s="122">
        <f>(D6/B6)-1</f>
        <v>-6.290773532152838E-2</v>
      </c>
      <c r="C22" s="123">
        <f>(D6/C6)-1</f>
        <v>5.7864281956864883E-2</v>
      </c>
      <c r="D22" s="152"/>
      <c r="E22" s="126">
        <f>(G6/E6)-1</f>
        <v>-0.2068965517241379</v>
      </c>
      <c r="F22" s="126">
        <f>(G6/F6)-1</f>
        <v>-6.1224489795918324E-2</v>
      </c>
      <c r="G22" s="153"/>
      <c r="H22" s="122">
        <f>(J6/H6)-1</f>
        <v>-0.13068181818181823</v>
      </c>
      <c r="I22" s="123">
        <f>(J6/I6)-1</f>
        <v>-9.4674556213017791E-2</v>
      </c>
      <c r="J22" s="152"/>
      <c r="K22" s="126">
        <f>(M6/K6)-1</f>
        <v>-8.0064829821718031E-2</v>
      </c>
      <c r="L22" s="126">
        <f>(M6/L6)-1</f>
        <v>6.1331338818249703E-2</v>
      </c>
      <c r="M22" s="154"/>
      <c r="N22" s="155">
        <f>(P6/N6)-1</f>
        <v>-0.15365489806066635</v>
      </c>
      <c r="O22" s="156">
        <f>(P6/O6)-1</f>
        <v>-0.11257471660966722</v>
      </c>
      <c r="P22" s="157"/>
      <c r="Q22" s="31"/>
      <c r="R22" s="31"/>
      <c r="S22" s="31"/>
      <c r="T22" s="31"/>
      <c r="U22" s="31"/>
      <c r="V22" s="31"/>
      <c r="W22" s="31"/>
      <c r="X22" s="31"/>
      <c r="Y22" s="31"/>
      <c r="Z22" s="31"/>
      <c r="AA22" s="31"/>
    </row>
    <row r="23" spans="1:27" ht="17.100000000000001" customHeight="1" x14ac:dyDescent="0.25">
      <c r="A23" s="14" t="s">
        <v>152</v>
      </c>
      <c r="B23" s="125">
        <f t="shared" ref="B23:B30" si="4">(D7/B7)-1</f>
        <v>-3.7158901465297878E-2</v>
      </c>
      <c r="C23" s="126">
        <f t="shared" ref="C23:C30" si="5">(D7/C7)-1</f>
        <v>6.6371896409309628E-2</v>
      </c>
      <c r="D23" s="158"/>
      <c r="E23" s="126">
        <f t="shared" ref="E23:E30" si="6">(G7/E7)-1</f>
        <v>-0.12101910828025475</v>
      </c>
      <c r="F23" s="126">
        <f t="shared" ref="F23:F30" si="7">(G7/F7)-1</f>
        <v>-6.1224489795918324E-2</v>
      </c>
      <c r="G23" s="153"/>
      <c r="H23" s="125">
        <f t="shared" ref="H23:H30" si="8">(J7/H7)-1</f>
        <v>4.8780487804878092E-2</v>
      </c>
      <c r="I23" s="126">
        <f t="shared" ref="I23:I30" si="9">(J7/I7)-1</f>
        <v>8.7548638132295631E-2</v>
      </c>
      <c r="J23" s="158"/>
      <c r="K23" s="126">
        <f t="shared" ref="K23:K30" si="10">(M7/K7)-1</f>
        <v>-6.6271205652321807E-2</v>
      </c>
      <c r="L23" s="126">
        <f t="shared" ref="L23:L30" si="11">(M7/L7)-1</f>
        <v>6.5720815904092511E-2</v>
      </c>
      <c r="M23" s="154"/>
      <c r="N23" s="159">
        <f t="shared" ref="N23:N30" si="12">(P7/N7)-1</f>
        <v>-8.7096621594756729E-2</v>
      </c>
      <c r="O23" s="160">
        <f t="shared" ref="O23:O30" si="13">(P7/O7)-1</f>
        <v>-0.11965467829269594</v>
      </c>
      <c r="P23" s="157"/>
      <c r="Q23" s="31"/>
      <c r="R23" s="31"/>
      <c r="S23" s="31"/>
      <c r="T23" s="31"/>
      <c r="U23" s="31"/>
      <c r="V23" s="31"/>
      <c r="W23" s="31"/>
      <c r="X23" s="31"/>
      <c r="Y23" s="31"/>
      <c r="Z23" s="31"/>
      <c r="AA23" s="31"/>
    </row>
    <row r="24" spans="1:27" ht="17.100000000000001" customHeight="1" x14ac:dyDescent="0.25">
      <c r="A24" s="14" t="s">
        <v>75</v>
      </c>
      <c r="B24" s="125">
        <f t="shared" si="4"/>
        <v>-5.3223388305847052E-2</v>
      </c>
      <c r="C24" s="126">
        <f t="shared" si="5"/>
        <v>1.2019230769230838E-2</v>
      </c>
      <c r="D24" s="158"/>
      <c r="E24" s="126">
        <f t="shared" si="6"/>
        <v>-9.9999999999999978E-2</v>
      </c>
      <c r="F24" s="126">
        <f t="shared" si="7"/>
        <v>-0.28947368421052633</v>
      </c>
      <c r="G24" s="153"/>
      <c r="H24" s="125">
        <f t="shared" si="8"/>
        <v>-0.16265060240963858</v>
      </c>
      <c r="I24" s="126">
        <f t="shared" si="9"/>
        <v>-4.1379310344827558E-2</v>
      </c>
      <c r="J24" s="158"/>
      <c r="K24" s="126">
        <f t="shared" si="10"/>
        <v>-8.0174021131137363E-2</v>
      </c>
      <c r="L24" s="126">
        <f t="shared" si="11"/>
        <v>5.4131054131054235E-2</v>
      </c>
      <c r="M24" s="154"/>
      <c r="N24" s="159">
        <f t="shared" si="12"/>
        <v>-4.9406175771971483E-2</v>
      </c>
      <c r="O24" s="160">
        <f t="shared" si="13"/>
        <v>-0.29791223902987873</v>
      </c>
      <c r="P24" s="157"/>
      <c r="Q24" s="31"/>
      <c r="R24" s="31"/>
      <c r="S24" s="31"/>
      <c r="T24" s="31"/>
      <c r="U24" s="31"/>
      <c r="V24" s="31"/>
      <c r="W24" s="31"/>
      <c r="X24" s="31"/>
      <c r="Y24" s="31"/>
      <c r="Z24" s="31"/>
      <c r="AA24" s="31"/>
    </row>
    <row r="25" spans="1:27" ht="17.100000000000001" customHeight="1" x14ac:dyDescent="0.25">
      <c r="A25" s="14" t="s">
        <v>76</v>
      </c>
      <c r="B25" s="125">
        <f t="shared" si="4"/>
        <v>9.3377275580665442E-2</v>
      </c>
      <c r="C25" s="126">
        <f t="shared" si="5"/>
        <v>0.11329498242249914</v>
      </c>
      <c r="D25" s="158"/>
      <c r="E25" s="126">
        <f t="shared" si="6"/>
        <v>9.8591549295774739E-2</v>
      </c>
      <c r="F25" s="126">
        <f t="shared" si="7"/>
        <v>6.1224489795918435E-2</v>
      </c>
      <c r="G25" s="153"/>
      <c r="H25" s="125">
        <f t="shared" si="8"/>
        <v>0.29623287671232879</v>
      </c>
      <c r="I25" s="126">
        <f t="shared" si="9"/>
        <v>0.16461538461538461</v>
      </c>
      <c r="J25" s="158"/>
      <c r="K25" s="126">
        <f t="shared" si="10"/>
        <v>5.2159146045609006E-2</v>
      </c>
      <c r="L25" s="126">
        <f t="shared" si="11"/>
        <v>0.11376476630713928</v>
      </c>
      <c r="M25" s="154"/>
      <c r="N25" s="159">
        <f t="shared" si="12"/>
        <v>4.7689611185124381E-3</v>
      </c>
      <c r="O25" s="160">
        <f t="shared" si="13"/>
        <v>-4.6771514691709815E-2</v>
      </c>
      <c r="P25" s="157"/>
      <c r="Q25" s="31"/>
      <c r="R25" s="31"/>
      <c r="S25" s="31"/>
      <c r="T25" s="31"/>
      <c r="U25" s="31"/>
      <c r="V25" s="31"/>
      <c r="W25" s="31"/>
      <c r="X25" s="31"/>
      <c r="Y25" s="31"/>
      <c r="Z25" s="31"/>
      <c r="AA25" s="31"/>
    </row>
    <row r="26" spans="1:27" ht="17.100000000000001" customHeight="1" x14ac:dyDescent="0.25">
      <c r="A26" s="14" t="s">
        <v>78</v>
      </c>
      <c r="B26" s="125">
        <f t="shared" si="4"/>
        <v>-0.22570532915360497</v>
      </c>
      <c r="C26" s="126">
        <f t="shared" si="5"/>
        <v>0.16509433962264142</v>
      </c>
      <c r="D26" s="158"/>
      <c r="E26" s="126">
        <f t="shared" si="6"/>
        <v>0.25</v>
      </c>
      <c r="F26" s="126">
        <f t="shared" si="7"/>
        <v>1.5</v>
      </c>
      <c r="G26" s="153"/>
      <c r="H26" s="125">
        <f t="shared" si="8"/>
        <v>0.26086956521739135</v>
      </c>
      <c r="I26" s="126">
        <f t="shared" si="9"/>
        <v>0.52631578947368429</v>
      </c>
      <c r="J26" s="158"/>
      <c r="K26" s="126">
        <f t="shared" si="10"/>
        <v>-0.27511961722488043</v>
      </c>
      <c r="L26" s="126">
        <f t="shared" si="11"/>
        <v>0.13909774436090228</v>
      </c>
      <c r="M26" s="154"/>
      <c r="N26" s="159">
        <f t="shared" si="12"/>
        <v>0.61437246963562764</v>
      </c>
      <c r="O26" s="160">
        <f t="shared" si="13"/>
        <v>1.1457489878542511</v>
      </c>
      <c r="P26" s="157"/>
      <c r="Q26" s="31"/>
      <c r="R26" s="31"/>
      <c r="S26" s="31"/>
      <c r="T26" s="31"/>
      <c r="U26" s="31"/>
      <c r="V26" s="31"/>
      <c r="W26" s="31"/>
      <c r="X26" s="31"/>
      <c r="Y26" s="31"/>
      <c r="Z26" s="31"/>
      <c r="AA26" s="31"/>
    </row>
    <row r="27" spans="1:27" ht="17.100000000000001" customHeight="1" x14ac:dyDescent="0.25">
      <c r="A27" s="14" t="s">
        <v>81</v>
      </c>
      <c r="B27" s="125">
        <f t="shared" si="4"/>
        <v>-0.1428571428571429</v>
      </c>
      <c r="C27" s="126">
        <f t="shared" si="5"/>
        <v>-5.9090909090909083E-2</v>
      </c>
      <c r="D27" s="158"/>
      <c r="E27" s="126">
        <f t="shared" si="6"/>
        <v>0.34615384615384626</v>
      </c>
      <c r="F27" s="126">
        <f t="shared" si="7"/>
        <v>-5.4054054054054057E-2</v>
      </c>
      <c r="G27" s="153"/>
      <c r="H27" s="125">
        <f t="shared" si="8"/>
        <v>-0.17441860465116277</v>
      </c>
      <c r="I27" s="126">
        <f t="shared" si="9"/>
        <v>-0.15476190476190477</v>
      </c>
      <c r="J27" s="158"/>
      <c r="K27" s="126">
        <f t="shared" si="10"/>
        <v>-0.13033175355450233</v>
      </c>
      <c r="L27" s="126">
        <f t="shared" si="11"/>
        <v>-4.840103716508215E-2</v>
      </c>
      <c r="M27" s="154"/>
      <c r="N27" s="159">
        <f t="shared" si="12"/>
        <v>0.57051282051282071</v>
      </c>
      <c r="O27" s="160">
        <f t="shared" si="13"/>
        <v>5.3531792662229183E-3</v>
      </c>
      <c r="P27" s="157"/>
      <c r="Q27" s="31"/>
      <c r="R27" s="31"/>
      <c r="S27" s="31"/>
      <c r="T27" s="31"/>
      <c r="U27" s="31"/>
      <c r="V27" s="31"/>
      <c r="W27" s="31"/>
      <c r="X27" s="31"/>
      <c r="Y27" s="31"/>
      <c r="Z27" s="31"/>
      <c r="AA27" s="31"/>
    </row>
    <row r="28" spans="1:27" ht="17.100000000000001" customHeight="1" x14ac:dyDescent="0.25">
      <c r="A28" s="14" t="s">
        <v>83</v>
      </c>
      <c r="B28" s="125">
        <f t="shared" si="4"/>
        <v>-0.17110266159695819</v>
      </c>
      <c r="C28" s="126">
        <f t="shared" si="5"/>
        <v>-0.11020408163265305</v>
      </c>
      <c r="D28" s="158"/>
      <c r="E28" s="126">
        <f t="shared" si="6"/>
        <v>-0.125</v>
      </c>
      <c r="F28" s="126">
        <f t="shared" si="7"/>
        <v>0.39999999999999991</v>
      </c>
      <c r="G28" s="153"/>
      <c r="H28" s="125">
        <f t="shared" si="8"/>
        <v>0</v>
      </c>
      <c r="I28" s="126">
        <f t="shared" si="9"/>
        <v>0.11538461538461542</v>
      </c>
      <c r="J28" s="158"/>
      <c r="K28" s="126">
        <f t="shared" si="10"/>
        <v>-0.22922636103151861</v>
      </c>
      <c r="L28" s="126">
        <f t="shared" si="11"/>
        <v>-0.18237082066869303</v>
      </c>
      <c r="M28" s="154"/>
      <c r="N28" s="159">
        <f t="shared" si="12"/>
        <v>5.5619266055046079E-2</v>
      </c>
      <c r="O28" s="160">
        <f t="shared" si="13"/>
        <v>0.57339449541284404</v>
      </c>
      <c r="P28" s="157"/>
      <c r="Q28" s="31"/>
      <c r="R28" s="31"/>
      <c r="S28" s="31"/>
      <c r="T28" s="31"/>
      <c r="U28" s="31"/>
      <c r="V28" s="31"/>
      <c r="W28" s="31"/>
      <c r="X28" s="31"/>
      <c r="Y28" s="31"/>
      <c r="Z28" s="31"/>
      <c r="AA28" s="31"/>
    </row>
    <row r="29" spans="1:27" ht="17.100000000000001" customHeight="1" x14ac:dyDescent="0.25">
      <c r="A29" s="14" t="s">
        <v>71</v>
      </c>
      <c r="B29" s="125">
        <f t="shared" si="4"/>
        <v>-1.1258278145695355E-2</v>
      </c>
      <c r="C29" s="126">
        <f t="shared" si="5"/>
        <v>2.0505809979494138E-2</v>
      </c>
      <c r="D29" s="158"/>
      <c r="E29" s="126">
        <f t="shared" si="6"/>
        <v>0.10810810810810811</v>
      </c>
      <c r="F29" s="126">
        <f t="shared" si="7"/>
        <v>0.3666666666666667</v>
      </c>
      <c r="G29" s="153"/>
      <c r="H29" s="125">
        <f t="shared" si="8"/>
        <v>-0.17543859649122806</v>
      </c>
      <c r="I29" s="126">
        <f t="shared" si="9"/>
        <v>0.15573770491803285</v>
      </c>
      <c r="J29" s="158"/>
      <c r="K29" s="126">
        <f t="shared" si="10"/>
        <v>-4.7619047619047672E-2</v>
      </c>
      <c r="L29" s="126">
        <f t="shared" si="11"/>
        <v>1.8799272286234014E-2</v>
      </c>
      <c r="M29" s="154"/>
      <c r="N29" s="159">
        <f t="shared" si="12"/>
        <v>0.12072554805307645</v>
      </c>
      <c r="O29" s="160">
        <f t="shared" si="13"/>
        <v>0.33920517972761766</v>
      </c>
      <c r="P29" s="157"/>
      <c r="Q29" s="31"/>
      <c r="R29" s="31"/>
      <c r="S29" s="31"/>
      <c r="T29" s="31"/>
      <c r="U29" s="31"/>
      <c r="V29" s="31"/>
      <c r="W29" s="31"/>
      <c r="X29" s="31"/>
      <c r="Y29" s="31"/>
      <c r="Z29" s="31"/>
      <c r="AA29" s="31"/>
    </row>
    <row r="30" spans="1:27" ht="17.100000000000001" customHeight="1" thickBot="1" x14ac:dyDescent="0.3">
      <c r="A30" s="64" t="s">
        <v>35</v>
      </c>
      <c r="B30" s="128">
        <f t="shared" si="4"/>
        <v>-2.0445888415863811E-2</v>
      </c>
      <c r="C30" s="129">
        <f t="shared" si="5"/>
        <v>6.667073319507133E-2</v>
      </c>
      <c r="D30" s="161"/>
      <c r="E30" s="129">
        <f t="shared" si="6"/>
        <v>-1.4767932489451518E-2</v>
      </c>
      <c r="F30" s="129">
        <f t="shared" si="7"/>
        <v>1.0822510822510845E-2</v>
      </c>
      <c r="G30" s="162"/>
      <c r="H30" s="128">
        <f t="shared" si="8"/>
        <v>5.9104737070838853E-2</v>
      </c>
      <c r="I30" s="129">
        <f t="shared" si="9"/>
        <v>8.6491306286223812E-2</v>
      </c>
      <c r="J30" s="161"/>
      <c r="K30" s="129">
        <f t="shared" si="10"/>
        <v>-4.9627332067959773E-2</v>
      </c>
      <c r="L30" s="129">
        <f t="shared" si="11"/>
        <v>6.7661743291033805E-2</v>
      </c>
      <c r="M30" s="163"/>
      <c r="N30" s="164">
        <f t="shared" si="12"/>
        <v>5.7964699032604372E-3</v>
      </c>
      <c r="O30" s="165">
        <f t="shared" si="13"/>
        <v>-5.2357508868059344E-2</v>
      </c>
      <c r="P30" s="166"/>
      <c r="Q30" s="31"/>
      <c r="R30" s="31"/>
      <c r="S30" s="31"/>
      <c r="T30" s="31"/>
      <c r="U30" s="31"/>
      <c r="V30" s="31"/>
      <c r="W30" s="31"/>
      <c r="X30" s="31"/>
      <c r="Y30" s="31"/>
      <c r="Z30" s="31"/>
      <c r="AA30" s="31"/>
    </row>
    <row r="31" spans="1:27" x14ac:dyDescent="0.25">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row>
    <row r="32" spans="1:27" x14ac:dyDescent="0.2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row>
    <row r="33" spans="1:27" x14ac:dyDescent="0.25">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row>
    <row r="34" spans="1:27" x14ac:dyDescent="0.2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row>
    <row r="35" spans="1:27" x14ac:dyDescent="0.25">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row>
  </sheetData>
  <mergeCells count="14">
    <mergeCell ref="N19:P19"/>
    <mergeCell ref="B20:P20"/>
    <mergeCell ref="N4:P4"/>
    <mergeCell ref="K4:M4"/>
    <mergeCell ref="A15:E15"/>
    <mergeCell ref="A4:A5"/>
    <mergeCell ref="B4:D4"/>
    <mergeCell ref="E4:G4"/>
    <mergeCell ref="H4:J4"/>
    <mergeCell ref="B19:D19"/>
    <mergeCell ref="E19:G19"/>
    <mergeCell ref="H19:J19"/>
    <mergeCell ref="K19:M19"/>
    <mergeCell ref="A19:A20"/>
  </mergeCells>
  <printOptions horizontalCentered="1"/>
  <pageMargins left="0.23622047244094491" right="0.23622047244094491" top="0.74803149606299213" bottom="0.74803149606299213" header="0.31496062992125984" footer="0.31496062992125984"/>
  <pageSetup paperSize="9" scale="72" orientation="portrait" verticalDpi="0" r:id="rId1"/>
  <ignoredErrors>
    <ignoredError sqref="B14:C14 E14:F14 H14:I14 K14:L14"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E158A-04F4-4A77-9F10-98807B663144}">
  <sheetPr>
    <pageSetUpPr fitToPage="1"/>
  </sheetPr>
  <dimension ref="A1:AA34"/>
  <sheetViews>
    <sheetView showGridLines="0" zoomScaleNormal="100" workbookViewId="0">
      <selection activeCell="P5" sqref="P5"/>
    </sheetView>
  </sheetViews>
  <sheetFormatPr defaultColWidth="9.140625" defaultRowHeight="14.25" x14ac:dyDescent="0.2"/>
  <cols>
    <col min="1" max="1" width="18.7109375" style="27" customWidth="1"/>
    <col min="2" max="13" width="7.85546875" style="27" customWidth="1"/>
    <col min="14" max="14" width="3.42578125" style="27" customWidth="1"/>
    <col min="15" max="16384" width="9.140625" style="27"/>
  </cols>
  <sheetData>
    <row r="1" spans="1:27" ht="5.25" customHeight="1" x14ac:dyDescent="0.2"/>
    <row r="2" spans="1:27" ht="18.95" customHeight="1" x14ac:dyDescent="0.25">
      <c r="A2" s="11" t="s">
        <v>187</v>
      </c>
      <c r="B2" s="11"/>
      <c r="C2" s="11"/>
      <c r="D2" s="11"/>
      <c r="E2" s="12"/>
      <c r="F2" s="13"/>
      <c r="G2" s="13"/>
      <c r="H2" s="13"/>
      <c r="I2" s="13"/>
      <c r="J2" s="13"/>
      <c r="K2" s="13"/>
      <c r="L2" s="13"/>
      <c r="M2" s="13"/>
      <c r="N2" s="13"/>
      <c r="O2" s="13"/>
      <c r="P2" s="13"/>
      <c r="Q2" s="13"/>
      <c r="R2" s="13"/>
      <c r="S2" s="13"/>
      <c r="T2" s="13"/>
      <c r="U2" s="13"/>
      <c r="V2" s="13"/>
      <c r="W2" s="13"/>
      <c r="X2" s="13"/>
      <c r="Y2" s="13"/>
      <c r="Z2" s="13"/>
      <c r="AA2" s="13"/>
    </row>
    <row r="3" spans="1:27" ht="18.95" customHeight="1" thickBot="1" x14ac:dyDescent="0.3">
      <c r="A3" s="11"/>
      <c r="B3" s="12"/>
      <c r="C3" s="12"/>
      <c r="D3" s="12"/>
      <c r="E3" s="12"/>
      <c r="F3" s="13"/>
      <c r="G3" s="13"/>
      <c r="H3" s="13"/>
      <c r="I3" s="13"/>
      <c r="J3" s="13"/>
      <c r="K3" s="13"/>
      <c r="L3" s="13"/>
      <c r="M3" s="13"/>
      <c r="N3" s="13"/>
      <c r="O3" s="13"/>
      <c r="P3" s="13"/>
      <c r="Q3" s="13"/>
      <c r="R3" s="13"/>
      <c r="S3" s="13"/>
      <c r="T3" s="13"/>
      <c r="U3" s="13"/>
      <c r="V3" s="13"/>
      <c r="W3" s="13"/>
      <c r="X3" s="13"/>
      <c r="Y3" s="13"/>
      <c r="Z3" s="13"/>
      <c r="AA3" s="13"/>
    </row>
    <row r="4" spans="1:27" ht="18.95" customHeight="1" x14ac:dyDescent="0.2">
      <c r="A4" s="255" t="str">
        <f>+'1'!A4</f>
        <v>Janeiro-dezembro</v>
      </c>
      <c r="B4" s="257" t="s">
        <v>6</v>
      </c>
      <c r="C4" s="258"/>
      <c r="D4" s="259"/>
      <c r="E4" s="258" t="s">
        <v>31</v>
      </c>
      <c r="F4" s="258"/>
      <c r="G4" s="258"/>
      <c r="H4" s="260" t="s">
        <v>18</v>
      </c>
      <c r="I4" s="258"/>
      <c r="J4" s="261"/>
      <c r="K4" s="258" t="s">
        <v>20</v>
      </c>
      <c r="L4" s="258"/>
      <c r="M4" s="258"/>
      <c r="N4" s="13"/>
      <c r="O4" s="13"/>
      <c r="P4" s="13"/>
      <c r="Q4" s="13"/>
      <c r="R4" s="13"/>
      <c r="S4" s="13"/>
      <c r="T4" s="13"/>
      <c r="U4" s="13"/>
      <c r="V4" s="13"/>
      <c r="W4" s="13"/>
      <c r="X4" s="13"/>
      <c r="Y4" s="13"/>
      <c r="Z4" s="13"/>
      <c r="AA4" s="13"/>
    </row>
    <row r="5" spans="1:27" ht="30" customHeight="1" x14ac:dyDescent="0.2">
      <c r="A5" s="256"/>
      <c r="B5" s="49">
        <v>2022</v>
      </c>
      <c r="C5" s="46">
        <v>2023</v>
      </c>
      <c r="D5" s="50" t="s">
        <v>134</v>
      </c>
      <c r="E5" s="46">
        <v>2022</v>
      </c>
      <c r="F5" s="46">
        <v>2023</v>
      </c>
      <c r="G5" s="47" t="s">
        <v>134</v>
      </c>
      <c r="H5" s="51">
        <v>2022</v>
      </c>
      <c r="I5" s="46">
        <v>2023</v>
      </c>
      <c r="J5" s="52" t="s">
        <v>134</v>
      </c>
      <c r="K5" s="46">
        <v>2022</v>
      </c>
      <c r="L5" s="46">
        <v>2023</v>
      </c>
      <c r="M5" s="47" t="s">
        <v>134</v>
      </c>
      <c r="N5" s="13"/>
      <c r="O5" s="13"/>
      <c r="P5" s="13"/>
      <c r="Q5" s="13"/>
      <c r="R5" s="13"/>
      <c r="S5" s="13"/>
      <c r="T5" s="13"/>
      <c r="U5" s="13"/>
      <c r="V5" s="13"/>
      <c r="W5" s="13"/>
      <c r="X5" s="13"/>
      <c r="Y5" s="13"/>
      <c r="Z5" s="13"/>
      <c r="AA5" s="13"/>
    </row>
    <row r="6" spans="1:27" ht="17.100000000000001" customHeight="1" x14ac:dyDescent="0.2">
      <c r="A6" s="14" t="s">
        <v>85</v>
      </c>
      <c r="B6" s="137">
        <v>2646</v>
      </c>
      <c r="C6" s="138">
        <v>2868</v>
      </c>
      <c r="D6" s="139">
        <f>(C6/B6)-1</f>
        <v>8.3900226757369634E-2</v>
      </c>
      <c r="E6" s="93">
        <v>34</v>
      </c>
      <c r="F6" s="93">
        <v>33</v>
      </c>
      <c r="G6" s="95">
        <f t="shared" ref="G6:G23" si="0">(F6/E6)-1</f>
        <v>-2.9411764705882359E-2</v>
      </c>
      <c r="H6" s="137">
        <v>176</v>
      </c>
      <c r="I6" s="138">
        <v>200</v>
      </c>
      <c r="J6" s="139">
        <f>(I6/H6)-1</f>
        <v>0.13636363636363646</v>
      </c>
      <c r="K6" s="93">
        <v>3127</v>
      </c>
      <c r="L6" s="93">
        <v>3338</v>
      </c>
      <c r="M6" s="95">
        <f>(L6/K6)-1</f>
        <v>6.7476814838503429E-2</v>
      </c>
      <c r="N6" s="13"/>
      <c r="O6" s="13"/>
      <c r="P6" s="13"/>
      <c r="Q6" s="13"/>
      <c r="R6" s="13"/>
      <c r="S6" s="13"/>
      <c r="T6" s="13"/>
      <c r="U6" s="13"/>
      <c r="V6" s="13"/>
      <c r="W6" s="13"/>
      <c r="X6" s="13"/>
      <c r="Y6" s="13"/>
      <c r="Z6" s="13"/>
      <c r="AA6" s="13"/>
    </row>
    <row r="7" spans="1:27" ht="17.100000000000001" customHeight="1" x14ac:dyDescent="0.2">
      <c r="A7" s="14" t="s">
        <v>86</v>
      </c>
      <c r="B7" s="92">
        <v>455</v>
      </c>
      <c r="C7" s="93">
        <v>486</v>
      </c>
      <c r="D7" s="94">
        <f t="shared" ref="D7:D23" si="1">(C7/B7)-1</f>
        <v>6.8131868131868112E-2</v>
      </c>
      <c r="E7" s="93">
        <v>21</v>
      </c>
      <c r="F7" s="93">
        <v>26</v>
      </c>
      <c r="G7" s="95">
        <f t="shared" si="0"/>
        <v>0.23809523809523814</v>
      </c>
      <c r="H7" s="92">
        <v>64</v>
      </c>
      <c r="I7" s="93">
        <v>85</v>
      </c>
      <c r="J7" s="94">
        <f t="shared" ref="J7:J23" si="2">(I7/H7)-1</f>
        <v>0.328125</v>
      </c>
      <c r="K7" s="93">
        <v>527</v>
      </c>
      <c r="L7" s="93">
        <v>570</v>
      </c>
      <c r="M7" s="95">
        <f t="shared" ref="M7:M23" si="3">(L7/K7)-1</f>
        <v>8.1593927893738094E-2</v>
      </c>
      <c r="N7" s="13"/>
      <c r="O7" s="13"/>
      <c r="P7" s="13"/>
      <c r="Q7" s="13"/>
      <c r="R7" s="13"/>
      <c r="S7" s="13"/>
      <c r="T7" s="13"/>
      <c r="U7" s="13"/>
      <c r="V7" s="13"/>
      <c r="W7" s="13"/>
      <c r="X7" s="13"/>
      <c r="Y7" s="13"/>
      <c r="Z7" s="13"/>
      <c r="AA7" s="13"/>
    </row>
    <row r="8" spans="1:27" ht="17.100000000000001" customHeight="1" x14ac:dyDescent="0.2">
      <c r="A8" s="14" t="s">
        <v>87</v>
      </c>
      <c r="B8" s="92">
        <v>2995</v>
      </c>
      <c r="C8" s="93">
        <v>3291</v>
      </c>
      <c r="D8" s="94">
        <f t="shared" si="1"/>
        <v>9.8831385642737857E-2</v>
      </c>
      <c r="E8" s="93">
        <v>30</v>
      </c>
      <c r="F8" s="93">
        <v>35</v>
      </c>
      <c r="G8" s="95">
        <f t="shared" si="0"/>
        <v>0.16666666666666674</v>
      </c>
      <c r="H8" s="92">
        <v>137</v>
      </c>
      <c r="I8" s="93">
        <v>193</v>
      </c>
      <c r="J8" s="94">
        <f t="shared" si="2"/>
        <v>0.40875912408759119</v>
      </c>
      <c r="K8" s="93">
        <v>3621</v>
      </c>
      <c r="L8" s="93">
        <v>3954</v>
      </c>
      <c r="M8" s="95">
        <f t="shared" si="3"/>
        <v>9.1963545981772921E-2</v>
      </c>
      <c r="N8" s="13"/>
      <c r="O8" s="13"/>
      <c r="P8" s="13"/>
      <c r="Q8" s="13"/>
      <c r="R8" s="13"/>
      <c r="S8" s="13"/>
      <c r="T8" s="13"/>
      <c r="U8" s="13"/>
      <c r="V8" s="13"/>
      <c r="W8" s="13"/>
      <c r="X8" s="13"/>
      <c r="Y8" s="13"/>
      <c r="Z8" s="13"/>
      <c r="AA8" s="13"/>
    </row>
    <row r="9" spans="1:27" ht="17.100000000000001" customHeight="1" x14ac:dyDescent="0.2">
      <c r="A9" s="14" t="s">
        <v>88</v>
      </c>
      <c r="B9" s="92">
        <v>377</v>
      </c>
      <c r="C9" s="93">
        <v>394</v>
      </c>
      <c r="D9" s="94">
        <f t="shared" si="1"/>
        <v>4.5092838196286511E-2</v>
      </c>
      <c r="E9" s="93">
        <v>6</v>
      </c>
      <c r="F9" s="93">
        <v>3</v>
      </c>
      <c r="G9" s="95">
        <f t="shared" si="0"/>
        <v>-0.5</v>
      </c>
      <c r="H9" s="92">
        <v>56</v>
      </c>
      <c r="I9" s="93">
        <v>50</v>
      </c>
      <c r="J9" s="94">
        <f t="shared" si="2"/>
        <v>-0.1071428571428571</v>
      </c>
      <c r="K9" s="93">
        <v>433</v>
      </c>
      <c r="L9" s="93">
        <v>473</v>
      </c>
      <c r="M9" s="95">
        <f t="shared" si="3"/>
        <v>9.2378752886836057E-2</v>
      </c>
      <c r="N9" s="13"/>
      <c r="O9" s="13"/>
      <c r="P9" s="13"/>
      <c r="Q9" s="13"/>
      <c r="R9" s="13"/>
      <c r="S9" s="13"/>
      <c r="T9" s="13"/>
      <c r="U9" s="13"/>
      <c r="V9" s="13"/>
      <c r="W9" s="13"/>
      <c r="X9" s="13"/>
      <c r="Y9" s="13"/>
      <c r="Z9" s="13"/>
      <c r="AA9" s="13"/>
    </row>
    <row r="10" spans="1:27" ht="17.100000000000001" customHeight="1" x14ac:dyDescent="0.2">
      <c r="A10" s="14" t="s">
        <v>89</v>
      </c>
      <c r="B10" s="92">
        <v>517</v>
      </c>
      <c r="C10" s="93">
        <v>565</v>
      </c>
      <c r="D10" s="94">
        <f t="shared" si="1"/>
        <v>9.2843326885880151E-2</v>
      </c>
      <c r="E10" s="93">
        <v>10</v>
      </c>
      <c r="F10" s="93">
        <v>20</v>
      </c>
      <c r="G10" s="95">
        <f t="shared" si="0"/>
        <v>1</v>
      </c>
      <c r="H10" s="92">
        <v>46</v>
      </c>
      <c r="I10" s="93">
        <v>76</v>
      </c>
      <c r="J10" s="94">
        <f t="shared" si="2"/>
        <v>0.65217391304347827</v>
      </c>
      <c r="K10" s="93">
        <v>611</v>
      </c>
      <c r="L10" s="93">
        <v>660</v>
      </c>
      <c r="M10" s="95">
        <f t="shared" si="3"/>
        <v>8.0196399345335623E-2</v>
      </c>
      <c r="N10" s="13"/>
      <c r="O10" s="13"/>
      <c r="P10" s="13"/>
      <c r="Q10" s="13"/>
      <c r="R10" s="13"/>
      <c r="S10" s="13"/>
      <c r="T10" s="13"/>
      <c r="U10" s="13"/>
      <c r="V10" s="13"/>
      <c r="W10" s="13"/>
      <c r="X10" s="13"/>
      <c r="Y10" s="13"/>
      <c r="Z10" s="13"/>
      <c r="AA10" s="13"/>
    </row>
    <row r="11" spans="1:27" ht="17.100000000000001" customHeight="1" x14ac:dyDescent="0.2">
      <c r="A11" s="14" t="s">
        <v>90</v>
      </c>
      <c r="B11" s="92">
        <v>1652</v>
      </c>
      <c r="C11" s="93">
        <v>1601</v>
      </c>
      <c r="D11" s="94">
        <f t="shared" si="1"/>
        <v>-3.0871670702179221E-2</v>
      </c>
      <c r="E11" s="93">
        <v>24</v>
      </c>
      <c r="F11" s="93">
        <v>23</v>
      </c>
      <c r="G11" s="95">
        <f t="shared" si="0"/>
        <v>-4.166666666666663E-2</v>
      </c>
      <c r="H11" s="92">
        <v>103</v>
      </c>
      <c r="I11" s="93">
        <v>94</v>
      </c>
      <c r="J11" s="94">
        <f t="shared" si="2"/>
        <v>-8.737864077669899E-2</v>
      </c>
      <c r="K11" s="93">
        <v>1931</v>
      </c>
      <c r="L11" s="93">
        <v>1857</v>
      </c>
      <c r="M11" s="95">
        <f t="shared" si="3"/>
        <v>-3.8322112894873084E-2</v>
      </c>
      <c r="N11" s="13"/>
      <c r="O11" s="13"/>
      <c r="P11" s="13"/>
      <c r="Q11" s="13"/>
      <c r="R11" s="13"/>
      <c r="S11" s="13"/>
      <c r="T11" s="13"/>
      <c r="U11" s="13"/>
      <c r="V11" s="13"/>
      <c r="W11" s="13"/>
      <c r="X11" s="13"/>
      <c r="Y11" s="13"/>
      <c r="Z11" s="13"/>
      <c r="AA11" s="13"/>
    </row>
    <row r="12" spans="1:27" ht="17.100000000000001" customHeight="1" x14ac:dyDescent="0.2">
      <c r="A12" s="14" t="s">
        <v>91</v>
      </c>
      <c r="B12" s="92">
        <v>441</v>
      </c>
      <c r="C12" s="93">
        <v>458</v>
      </c>
      <c r="D12" s="94">
        <f t="shared" si="1"/>
        <v>3.8548752834467015E-2</v>
      </c>
      <c r="E12" s="93">
        <v>13</v>
      </c>
      <c r="F12" s="93">
        <v>10</v>
      </c>
      <c r="G12" s="95">
        <f t="shared" si="0"/>
        <v>-0.23076923076923073</v>
      </c>
      <c r="H12" s="92">
        <v>59</v>
      </c>
      <c r="I12" s="93">
        <v>78</v>
      </c>
      <c r="J12" s="94">
        <f t="shared" si="2"/>
        <v>0.32203389830508478</v>
      </c>
      <c r="K12" s="93">
        <v>500</v>
      </c>
      <c r="L12" s="93">
        <v>532</v>
      </c>
      <c r="M12" s="95">
        <f t="shared" si="3"/>
        <v>6.4000000000000057E-2</v>
      </c>
      <c r="N12" s="13"/>
      <c r="O12" s="13"/>
      <c r="P12" s="13"/>
      <c r="Q12" s="13"/>
      <c r="R12" s="13"/>
      <c r="S12" s="13"/>
      <c r="T12" s="13"/>
      <c r="U12" s="13"/>
      <c r="V12" s="13"/>
      <c r="W12" s="13"/>
      <c r="X12" s="13"/>
      <c r="Y12" s="13"/>
      <c r="Z12" s="13"/>
      <c r="AA12" s="13"/>
    </row>
    <row r="13" spans="1:27" ht="17.100000000000001" customHeight="1" x14ac:dyDescent="0.2">
      <c r="A13" s="14" t="s">
        <v>92</v>
      </c>
      <c r="B13" s="92">
        <v>2035</v>
      </c>
      <c r="C13" s="93">
        <v>2149</v>
      </c>
      <c r="D13" s="94">
        <f t="shared" si="1"/>
        <v>5.6019656019655972E-2</v>
      </c>
      <c r="E13" s="93">
        <v>37</v>
      </c>
      <c r="F13" s="93">
        <v>32</v>
      </c>
      <c r="G13" s="95">
        <f t="shared" si="0"/>
        <v>-0.13513513513513509</v>
      </c>
      <c r="H13" s="92">
        <v>174</v>
      </c>
      <c r="I13" s="93">
        <v>193</v>
      </c>
      <c r="J13" s="94">
        <f t="shared" si="2"/>
        <v>0.10919540229885061</v>
      </c>
      <c r="K13" s="93">
        <v>2290</v>
      </c>
      <c r="L13" s="93">
        <v>2403</v>
      </c>
      <c r="M13" s="95">
        <f t="shared" si="3"/>
        <v>4.9344978165938969E-2</v>
      </c>
      <c r="N13" s="13"/>
      <c r="O13" s="13"/>
      <c r="P13" s="13"/>
      <c r="Q13" s="13"/>
      <c r="R13" s="13"/>
      <c r="S13" s="13"/>
      <c r="T13" s="13"/>
      <c r="U13" s="13"/>
      <c r="V13" s="13"/>
      <c r="W13" s="13"/>
      <c r="X13" s="13"/>
      <c r="Y13" s="13"/>
      <c r="Z13" s="13"/>
      <c r="AA13" s="13"/>
    </row>
    <row r="14" spans="1:27" ht="17.100000000000001" customHeight="1" x14ac:dyDescent="0.2">
      <c r="A14" s="14" t="s">
        <v>93</v>
      </c>
      <c r="B14" s="92">
        <v>420</v>
      </c>
      <c r="C14" s="93">
        <v>440</v>
      </c>
      <c r="D14" s="94">
        <f t="shared" si="1"/>
        <v>4.7619047619047672E-2</v>
      </c>
      <c r="E14" s="93">
        <v>11</v>
      </c>
      <c r="F14" s="93">
        <v>11</v>
      </c>
      <c r="G14" s="95">
        <f t="shared" si="0"/>
        <v>0</v>
      </c>
      <c r="H14" s="92">
        <v>56</v>
      </c>
      <c r="I14" s="93">
        <v>54</v>
      </c>
      <c r="J14" s="94">
        <f t="shared" si="2"/>
        <v>-3.5714285714285698E-2</v>
      </c>
      <c r="K14" s="93">
        <v>497</v>
      </c>
      <c r="L14" s="93">
        <v>527</v>
      </c>
      <c r="M14" s="95">
        <f t="shared" si="3"/>
        <v>6.0362173038229328E-2</v>
      </c>
      <c r="N14" s="13"/>
      <c r="O14" s="13"/>
      <c r="P14" s="13"/>
      <c r="Q14" s="13"/>
      <c r="R14" s="13"/>
      <c r="S14" s="13"/>
      <c r="T14" s="13"/>
      <c r="U14" s="13"/>
      <c r="V14" s="13"/>
      <c r="W14" s="13"/>
      <c r="X14" s="13"/>
      <c r="Y14" s="13"/>
      <c r="Z14" s="13"/>
      <c r="AA14" s="13"/>
    </row>
    <row r="15" spans="1:27" ht="17.100000000000001" customHeight="1" x14ac:dyDescent="0.2">
      <c r="A15" s="14" t="s">
        <v>94</v>
      </c>
      <c r="B15" s="92">
        <v>1626</v>
      </c>
      <c r="C15" s="93">
        <v>1802</v>
      </c>
      <c r="D15" s="94">
        <f t="shared" si="1"/>
        <v>0.1082410824108242</v>
      </c>
      <c r="E15" s="93">
        <v>34</v>
      </c>
      <c r="F15" s="93">
        <v>32</v>
      </c>
      <c r="G15" s="95">
        <f t="shared" si="0"/>
        <v>-5.8823529411764719E-2</v>
      </c>
      <c r="H15" s="92">
        <v>121</v>
      </c>
      <c r="I15" s="93">
        <v>157</v>
      </c>
      <c r="J15" s="94">
        <f t="shared" si="2"/>
        <v>0.29752066115702469</v>
      </c>
      <c r="K15" s="93">
        <v>1908</v>
      </c>
      <c r="L15" s="93">
        <v>2117</v>
      </c>
      <c r="M15" s="95">
        <f t="shared" si="3"/>
        <v>0.10953878406708606</v>
      </c>
      <c r="N15" s="13"/>
      <c r="O15" s="13"/>
      <c r="P15" s="13"/>
      <c r="Q15" s="13"/>
      <c r="R15" s="13"/>
      <c r="S15" s="13"/>
      <c r="T15" s="13"/>
      <c r="U15" s="13"/>
      <c r="V15" s="13"/>
      <c r="W15" s="13"/>
      <c r="X15" s="13"/>
      <c r="Y15" s="13"/>
      <c r="Z15" s="13"/>
      <c r="AA15" s="13"/>
    </row>
    <row r="16" spans="1:27" ht="17.100000000000001" customHeight="1" x14ac:dyDescent="0.2">
      <c r="A16" s="14" t="s">
        <v>95</v>
      </c>
      <c r="B16" s="92">
        <v>6835</v>
      </c>
      <c r="C16" s="93">
        <v>7245</v>
      </c>
      <c r="D16" s="94">
        <f t="shared" si="1"/>
        <v>5.9985369422092205E-2</v>
      </c>
      <c r="E16" s="93">
        <v>58</v>
      </c>
      <c r="F16" s="93">
        <v>45</v>
      </c>
      <c r="G16" s="95">
        <f t="shared" si="0"/>
        <v>-0.22413793103448276</v>
      </c>
      <c r="H16" s="92">
        <v>298</v>
      </c>
      <c r="I16" s="93">
        <v>311</v>
      </c>
      <c r="J16" s="94">
        <f t="shared" si="2"/>
        <v>4.3624161073825496E-2</v>
      </c>
      <c r="K16" s="93">
        <v>7937</v>
      </c>
      <c r="L16" s="93">
        <v>8459</v>
      </c>
      <c r="M16" s="95">
        <f t="shared" si="3"/>
        <v>6.5767922388811906E-2</v>
      </c>
      <c r="N16" s="13"/>
      <c r="O16" s="13"/>
      <c r="P16" s="13"/>
      <c r="Q16" s="13"/>
      <c r="R16" s="13"/>
      <c r="S16" s="13"/>
      <c r="T16" s="13"/>
      <c r="U16" s="13"/>
      <c r="V16" s="13"/>
      <c r="W16" s="13"/>
      <c r="X16" s="13"/>
      <c r="Y16" s="13"/>
      <c r="Z16" s="13"/>
      <c r="AA16" s="13"/>
    </row>
    <row r="17" spans="1:27" ht="17.100000000000001" customHeight="1" x14ac:dyDescent="0.2">
      <c r="A17" s="14" t="s">
        <v>96</v>
      </c>
      <c r="B17" s="92">
        <v>284</v>
      </c>
      <c r="C17" s="93">
        <v>331</v>
      </c>
      <c r="D17" s="94">
        <f t="shared" si="1"/>
        <v>0.16549295774647876</v>
      </c>
      <c r="E17" s="93">
        <v>12</v>
      </c>
      <c r="F17" s="93">
        <v>16</v>
      </c>
      <c r="G17" s="95">
        <f t="shared" si="0"/>
        <v>0.33333333333333326</v>
      </c>
      <c r="H17" s="92">
        <v>60</v>
      </c>
      <c r="I17" s="93">
        <v>44</v>
      </c>
      <c r="J17" s="94">
        <f t="shared" si="2"/>
        <v>-0.26666666666666672</v>
      </c>
      <c r="K17" s="93">
        <v>314</v>
      </c>
      <c r="L17" s="93">
        <v>389</v>
      </c>
      <c r="M17" s="95">
        <f t="shared" si="3"/>
        <v>0.23885350318471343</v>
      </c>
      <c r="N17" s="13"/>
      <c r="O17" s="13"/>
      <c r="P17" s="13"/>
      <c r="Q17" s="13"/>
      <c r="R17" s="13"/>
      <c r="S17" s="13"/>
      <c r="T17" s="13"/>
      <c r="U17" s="13"/>
      <c r="V17" s="13"/>
      <c r="W17" s="13"/>
      <c r="X17" s="13"/>
      <c r="Y17" s="13"/>
      <c r="Z17" s="13"/>
      <c r="AA17" s="13"/>
    </row>
    <row r="18" spans="1:27" ht="17.100000000000001" customHeight="1" x14ac:dyDescent="0.2">
      <c r="A18" s="14" t="s">
        <v>97</v>
      </c>
      <c r="B18" s="92">
        <v>5719</v>
      </c>
      <c r="C18" s="93">
        <v>6108</v>
      </c>
      <c r="D18" s="94">
        <f t="shared" si="1"/>
        <v>6.8018884420353309E-2</v>
      </c>
      <c r="E18" s="93">
        <v>41</v>
      </c>
      <c r="F18" s="93">
        <v>50</v>
      </c>
      <c r="G18" s="95">
        <f t="shared" si="0"/>
        <v>0.21951219512195119</v>
      </c>
      <c r="H18" s="92">
        <v>234</v>
      </c>
      <c r="I18" s="93">
        <v>225</v>
      </c>
      <c r="J18" s="94">
        <f t="shared" si="2"/>
        <v>-3.8461538461538436E-2</v>
      </c>
      <c r="K18" s="93">
        <v>6726</v>
      </c>
      <c r="L18" s="93">
        <v>7265</v>
      </c>
      <c r="M18" s="95">
        <f t="shared" si="3"/>
        <v>8.0136782634552484E-2</v>
      </c>
      <c r="N18" s="13"/>
      <c r="O18" s="13"/>
      <c r="P18" s="13"/>
      <c r="Q18" s="13"/>
      <c r="R18" s="13"/>
      <c r="S18" s="13"/>
      <c r="T18" s="13"/>
      <c r="U18" s="13"/>
      <c r="V18" s="13"/>
      <c r="W18" s="13"/>
      <c r="X18" s="13"/>
      <c r="Y18" s="13"/>
      <c r="Z18" s="13"/>
      <c r="AA18" s="13"/>
    </row>
    <row r="19" spans="1:27" ht="17.100000000000001" customHeight="1" x14ac:dyDescent="0.2">
      <c r="A19" s="14" t="s">
        <v>98</v>
      </c>
      <c r="B19" s="92">
        <v>1459</v>
      </c>
      <c r="C19" s="93">
        <v>1593</v>
      </c>
      <c r="D19" s="94">
        <f t="shared" si="1"/>
        <v>9.1843728581219919E-2</v>
      </c>
      <c r="E19" s="93">
        <v>27</v>
      </c>
      <c r="F19" s="93">
        <v>30</v>
      </c>
      <c r="G19" s="95">
        <f t="shared" si="0"/>
        <v>0.11111111111111116</v>
      </c>
      <c r="H19" s="92">
        <v>231</v>
      </c>
      <c r="I19" s="93">
        <v>229</v>
      </c>
      <c r="J19" s="94">
        <f t="shared" si="2"/>
        <v>-8.6580086580086979E-3</v>
      </c>
      <c r="K19" s="93">
        <v>1693</v>
      </c>
      <c r="L19" s="93">
        <v>1792</v>
      </c>
      <c r="M19" s="95">
        <f t="shared" si="3"/>
        <v>5.8476077968103946E-2</v>
      </c>
      <c r="N19" s="13"/>
      <c r="O19" s="13"/>
      <c r="P19" s="13"/>
      <c r="Q19" s="13"/>
      <c r="R19" s="13"/>
      <c r="S19" s="13"/>
      <c r="T19" s="13"/>
      <c r="U19" s="13"/>
      <c r="V19" s="13"/>
      <c r="W19" s="13"/>
      <c r="X19" s="13"/>
      <c r="Y19" s="13"/>
      <c r="Z19" s="13"/>
      <c r="AA19" s="13"/>
    </row>
    <row r="20" spans="1:27" ht="17.100000000000001" customHeight="1" x14ac:dyDescent="0.2">
      <c r="A20" s="14" t="s">
        <v>99</v>
      </c>
      <c r="B20" s="92">
        <v>2526</v>
      </c>
      <c r="C20" s="93">
        <v>2777</v>
      </c>
      <c r="D20" s="94">
        <f t="shared" si="1"/>
        <v>9.9366587490102853E-2</v>
      </c>
      <c r="E20" s="93">
        <v>46</v>
      </c>
      <c r="F20" s="93">
        <v>50</v>
      </c>
      <c r="G20" s="95">
        <f t="shared" si="0"/>
        <v>8.6956521739130377E-2</v>
      </c>
      <c r="H20" s="92">
        <v>208</v>
      </c>
      <c r="I20" s="93">
        <v>200</v>
      </c>
      <c r="J20" s="94">
        <f t="shared" si="2"/>
        <v>-3.8461538461538436E-2</v>
      </c>
      <c r="K20" s="93">
        <v>2988</v>
      </c>
      <c r="L20" s="93">
        <v>3335</v>
      </c>
      <c r="M20" s="95">
        <f t="shared" si="3"/>
        <v>0.11613119143239614</v>
      </c>
      <c r="N20" s="13"/>
      <c r="O20" s="13"/>
      <c r="P20" s="13"/>
      <c r="Q20" s="13"/>
      <c r="R20" s="13"/>
      <c r="S20" s="13"/>
      <c r="T20" s="13"/>
      <c r="U20" s="13"/>
      <c r="V20" s="13"/>
      <c r="W20" s="13"/>
      <c r="X20" s="13"/>
      <c r="Y20" s="13"/>
      <c r="Z20" s="13"/>
      <c r="AA20" s="13"/>
    </row>
    <row r="21" spans="1:27" ht="17.100000000000001" customHeight="1" x14ac:dyDescent="0.2">
      <c r="A21" s="14" t="s">
        <v>100</v>
      </c>
      <c r="B21" s="92">
        <v>829</v>
      </c>
      <c r="C21" s="93">
        <v>843</v>
      </c>
      <c r="D21" s="94">
        <f t="shared" si="1"/>
        <v>1.6887816646562026E-2</v>
      </c>
      <c r="E21" s="93">
        <v>16</v>
      </c>
      <c r="F21" s="93">
        <v>17</v>
      </c>
      <c r="G21" s="95">
        <f t="shared" si="0"/>
        <v>6.25E-2</v>
      </c>
      <c r="H21" s="92">
        <v>65</v>
      </c>
      <c r="I21" s="93">
        <v>74</v>
      </c>
      <c r="J21" s="94">
        <f t="shared" si="2"/>
        <v>0.13846153846153841</v>
      </c>
      <c r="K21" s="93">
        <v>1008</v>
      </c>
      <c r="L21" s="93">
        <v>1003</v>
      </c>
      <c r="M21" s="95">
        <f t="shared" si="3"/>
        <v>-4.9603174603174427E-3</v>
      </c>
      <c r="N21" s="13"/>
      <c r="O21" s="13"/>
      <c r="P21" s="13"/>
      <c r="Q21" s="13"/>
      <c r="R21" s="13"/>
      <c r="S21" s="13"/>
      <c r="T21" s="13"/>
      <c r="U21" s="13"/>
      <c r="V21" s="13"/>
      <c r="W21" s="13"/>
      <c r="X21" s="13"/>
      <c r="Y21" s="13"/>
      <c r="Z21" s="13"/>
      <c r="AA21" s="13"/>
    </row>
    <row r="22" spans="1:27" ht="17.100000000000001" customHeight="1" x14ac:dyDescent="0.2">
      <c r="A22" s="14" t="s">
        <v>101</v>
      </c>
      <c r="B22" s="92">
        <v>665</v>
      </c>
      <c r="C22" s="93">
        <v>665</v>
      </c>
      <c r="D22" s="94">
        <f t="shared" si="1"/>
        <v>0</v>
      </c>
      <c r="E22" s="93">
        <v>18</v>
      </c>
      <c r="F22" s="93">
        <v>19</v>
      </c>
      <c r="G22" s="95">
        <f t="shared" si="0"/>
        <v>5.555555555555558E-2</v>
      </c>
      <c r="H22" s="92">
        <v>59</v>
      </c>
      <c r="I22" s="93">
        <v>64</v>
      </c>
      <c r="J22" s="94">
        <f t="shared" si="2"/>
        <v>8.4745762711864403E-2</v>
      </c>
      <c r="K22" s="93">
        <v>809</v>
      </c>
      <c r="L22" s="93">
        <v>778</v>
      </c>
      <c r="M22" s="95">
        <f t="shared" si="3"/>
        <v>-3.8318912237330083E-2</v>
      </c>
      <c r="N22" s="13"/>
      <c r="O22" s="13"/>
      <c r="P22" s="13"/>
      <c r="Q22" s="13"/>
      <c r="R22" s="13"/>
      <c r="S22" s="13"/>
      <c r="T22" s="13"/>
      <c r="U22" s="13"/>
      <c r="V22" s="13"/>
      <c r="W22" s="13"/>
      <c r="X22" s="13"/>
      <c r="Y22" s="13"/>
      <c r="Z22" s="13"/>
      <c r="AA22" s="13"/>
    </row>
    <row r="23" spans="1:27" ht="17.100000000000001" customHeight="1" x14ac:dyDescent="0.2">
      <c r="A23" s="14" t="s">
        <v>102</v>
      </c>
      <c r="B23" s="92">
        <v>1307</v>
      </c>
      <c r="C23" s="93">
        <v>1358</v>
      </c>
      <c r="D23" s="94">
        <f t="shared" si="1"/>
        <v>3.9020657995409325E-2</v>
      </c>
      <c r="E23" s="93">
        <v>24</v>
      </c>
      <c r="F23" s="93">
        <v>15</v>
      </c>
      <c r="G23" s="95">
        <f t="shared" si="0"/>
        <v>-0.375</v>
      </c>
      <c r="H23" s="92">
        <v>96</v>
      </c>
      <c r="I23" s="93">
        <v>110</v>
      </c>
      <c r="J23" s="94">
        <f t="shared" si="2"/>
        <v>0.14583333333333326</v>
      </c>
      <c r="K23" s="93">
        <v>1536</v>
      </c>
      <c r="L23" s="93">
        <v>1606</v>
      </c>
      <c r="M23" s="95">
        <f t="shared" si="3"/>
        <v>4.5572916666666741E-2</v>
      </c>
      <c r="N23" s="13"/>
      <c r="O23" s="13"/>
      <c r="P23" s="13"/>
      <c r="Q23" s="13"/>
      <c r="R23" s="13"/>
      <c r="S23" s="13"/>
      <c r="T23" s="13"/>
      <c r="U23" s="13"/>
      <c r="V23" s="13"/>
      <c r="W23" s="13"/>
      <c r="X23" s="13"/>
      <c r="Y23" s="13"/>
      <c r="Z23" s="13"/>
      <c r="AA23" s="13"/>
    </row>
    <row r="24" spans="1:27" ht="17.100000000000001" customHeight="1" thickBot="1" x14ac:dyDescent="0.25">
      <c r="A24" s="64" t="s">
        <v>35</v>
      </c>
      <c r="B24" s="120">
        <f>SUM(B6:B23)</f>
        <v>32788</v>
      </c>
      <c r="C24" s="86">
        <f>SUM(C6:C23)</f>
        <v>34974</v>
      </c>
      <c r="D24" s="135">
        <f>(C24/B24)-1</f>
        <v>6.667073319507133E-2</v>
      </c>
      <c r="E24" s="86">
        <f>SUM(E6:E23)</f>
        <v>462</v>
      </c>
      <c r="F24" s="86">
        <f>SUM(F6:F23)</f>
        <v>467</v>
      </c>
      <c r="G24" s="136">
        <f>(F24/E24)-1</f>
        <v>1.0822510822510845E-2</v>
      </c>
      <c r="H24" s="120">
        <f>SUM(H6:H23)</f>
        <v>2243</v>
      </c>
      <c r="I24" s="86">
        <f>SUM(I6:I23)</f>
        <v>2437</v>
      </c>
      <c r="J24" s="135">
        <f>(I24/H24)-1</f>
        <v>8.6491306286223812E-2</v>
      </c>
      <c r="K24" s="86">
        <f>SUM(K6:K23)</f>
        <v>38456</v>
      </c>
      <c r="L24" s="86">
        <f>SUM(L6:L23)</f>
        <v>41058</v>
      </c>
      <c r="M24" s="136">
        <f>(L24/K24)-1</f>
        <v>6.7661743291033805E-2</v>
      </c>
      <c r="N24" s="13"/>
      <c r="O24" s="13"/>
      <c r="P24" s="13"/>
      <c r="Q24" s="13"/>
      <c r="R24" s="13"/>
      <c r="S24" s="13"/>
      <c r="T24" s="13"/>
      <c r="U24" s="13"/>
      <c r="V24" s="13"/>
      <c r="W24" s="13"/>
      <c r="X24" s="13"/>
      <c r="Y24" s="13"/>
      <c r="Z24" s="13"/>
      <c r="AA24" s="13"/>
    </row>
    <row r="25" spans="1:27" ht="18.95" customHeight="1"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row>
    <row r="26" spans="1:27" ht="18.95" customHeight="1"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row>
    <row r="27" spans="1:27" ht="18.95" customHeight="1"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row>
    <row r="28" spans="1:27" ht="18.95" customHeight="1"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row>
    <row r="29" spans="1:27" ht="18.95" customHeight="1"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row>
    <row r="30" spans="1:27" ht="18.95" customHeight="1"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ht="18.95" customHeight="1"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ht="18.95" customHeight="1" x14ac:dyDescent="0.2">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ht="18.95" customHeight="1"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ht="18.95"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24:C24 E24:F24 H24:I24 K24:L24" formulaRange="1"/>
    <ignoredError sqref="D24 G24 J24"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365A0-4AE6-40F2-8253-485377C268BB}">
  <sheetPr>
    <pageSetUpPr fitToPage="1"/>
  </sheetPr>
  <dimension ref="A1:U32"/>
  <sheetViews>
    <sheetView showGridLines="0" zoomScaleNormal="100" workbookViewId="0">
      <selection activeCell="G19" sqref="G19"/>
    </sheetView>
  </sheetViews>
  <sheetFormatPr defaultColWidth="9.140625" defaultRowHeight="14.25" x14ac:dyDescent="0.2"/>
  <cols>
    <col min="1" max="1" width="18.7109375" style="27" customWidth="1"/>
    <col min="2" max="10" width="7.85546875" style="27" customWidth="1"/>
    <col min="11" max="11" width="3.28515625" style="27" customWidth="1"/>
    <col min="12" max="16384" width="9.140625" style="27"/>
  </cols>
  <sheetData>
    <row r="1" spans="1:21" ht="6" customHeight="1" x14ac:dyDescent="0.2"/>
    <row r="2" spans="1:21" ht="18.95" customHeight="1" x14ac:dyDescent="0.25">
      <c r="A2" s="11" t="s">
        <v>188</v>
      </c>
      <c r="B2" s="11"/>
      <c r="C2" s="26"/>
      <c r="D2" s="26"/>
      <c r="E2" s="26"/>
      <c r="F2" s="13"/>
      <c r="G2" s="13"/>
      <c r="H2" s="13"/>
      <c r="I2" s="13"/>
      <c r="J2" s="13"/>
      <c r="K2" s="13"/>
      <c r="L2" s="13"/>
      <c r="M2" s="13"/>
      <c r="N2" s="13"/>
      <c r="O2" s="13"/>
      <c r="P2" s="13"/>
      <c r="Q2" s="13"/>
      <c r="R2" s="13"/>
      <c r="S2" s="13"/>
      <c r="T2" s="13"/>
      <c r="U2" s="13"/>
    </row>
    <row r="3" spans="1:21" ht="18.95" customHeight="1" thickBot="1" x14ac:dyDescent="0.3">
      <c r="A3" s="11"/>
      <c r="B3" s="12"/>
      <c r="C3" s="13"/>
      <c r="D3" s="13"/>
      <c r="E3" s="13"/>
      <c r="F3" s="13"/>
      <c r="G3" s="13"/>
      <c r="H3" s="13"/>
      <c r="I3" s="13"/>
      <c r="J3" s="13"/>
      <c r="K3" s="13"/>
      <c r="L3" s="13"/>
      <c r="M3" s="13"/>
      <c r="N3" s="13"/>
      <c r="O3" s="13"/>
      <c r="P3" s="13"/>
      <c r="Q3" s="13"/>
      <c r="R3" s="13"/>
      <c r="S3" s="13"/>
      <c r="T3" s="13"/>
      <c r="U3" s="13"/>
    </row>
    <row r="4" spans="1:21" ht="18.95" customHeight="1" x14ac:dyDescent="0.2">
      <c r="A4" s="255" t="str">
        <f>+'1'!A4</f>
        <v>Janeiro-dezembro</v>
      </c>
      <c r="B4" s="257" t="s">
        <v>31</v>
      </c>
      <c r="C4" s="258"/>
      <c r="D4" s="259"/>
      <c r="E4" s="257" t="s">
        <v>18</v>
      </c>
      <c r="F4" s="258"/>
      <c r="G4" s="259"/>
      <c r="H4" s="258" t="s">
        <v>20</v>
      </c>
      <c r="I4" s="258"/>
      <c r="J4" s="258"/>
      <c r="K4" s="13"/>
      <c r="L4" s="13"/>
      <c r="M4" s="13"/>
      <c r="N4" s="13"/>
      <c r="O4" s="13"/>
      <c r="P4" s="13"/>
      <c r="Q4" s="13"/>
      <c r="R4" s="13"/>
      <c r="S4" s="13"/>
      <c r="T4" s="13"/>
      <c r="U4" s="13"/>
    </row>
    <row r="5" spans="1:21" ht="30" customHeight="1" x14ac:dyDescent="0.2">
      <c r="A5" s="256"/>
      <c r="B5" s="63">
        <v>2019</v>
      </c>
      <c r="C5" s="60">
        <v>2022</v>
      </c>
      <c r="D5" s="61">
        <v>2023</v>
      </c>
      <c r="E5" s="63">
        <v>2019</v>
      </c>
      <c r="F5" s="60">
        <v>2022</v>
      </c>
      <c r="G5" s="61">
        <v>2023</v>
      </c>
      <c r="H5" s="60">
        <v>2019</v>
      </c>
      <c r="I5" s="60">
        <v>2022</v>
      </c>
      <c r="J5" s="62">
        <v>2023</v>
      </c>
      <c r="K5" s="13"/>
      <c r="L5" s="13"/>
      <c r="M5" s="13"/>
      <c r="N5" s="13"/>
      <c r="O5" s="13"/>
      <c r="P5" s="13"/>
      <c r="Q5" s="13"/>
      <c r="R5" s="13"/>
      <c r="S5" s="13"/>
      <c r="T5" s="13"/>
      <c r="U5" s="13"/>
    </row>
    <row r="6" spans="1:21" ht="18.95" customHeight="1" x14ac:dyDescent="0.2">
      <c r="A6" s="14" t="s">
        <v>103</v>
      </c>
      <c r="B6" s="167">
        <v>314</v>
      </c>
      <c r="C6" s="168">
        <v>307</v>
      </c>
      <c r="D6" s="169">
        <v>338</v>
      </c>
      <c r="E6" s="93">
        <v>1452</v>
      </c>
      <c r="F6" s="93">
        <v>1486</v>
      </c>
      <c r="G6" s="119">
        <v>1713</v>
      </c>
      <c r="H6" s="137">
        <v>27762</v>
      </c>
      <c r="I6" s="138">
        <v>25957</v>
      </c>
      <c r="J6" s="171">
        <v>27783</v>
      </c>
      <c r="K6" s="13"/>
      <c r="L6" s="13"/>
      <c r="M6" s="13"/>
      <c r="N6" s="13"/>
      <c r="O6" s="13"/>
      <c r="P6" s="13"/>
      <c r="Q6" s="13"/>
      <c r="R6" s="13"/>
      <c r="S6" s="13"/>
      <c r="T6" s="13"/>
      <c r="U6" s="13"/>
    </row>
    <row r="7" spans="1:21" ht="18.95" customHeight="1" x14ac:dyDescent="0.2">
      <c r="A7" s="14" t="s">
        <v>104</v>
      </c>
      <c r="B7" s="172">
        <v>86</v>
      </c>
      <c r="C7" s="170">
        <v>85</v>
      </c>
      <c r="D7" s="173">
        <v>72</v>
      </c>
      <c r="E7" s="93">
        <v>386</v>
      </c>
      <c r="F7" s="93">
        <v>402</v>
      </c>
      <c r="G7" s="119">
        <v>365</v>
      </c>
      <c r="H7" s="92">
        <v>10254</v>
      </c>
      <c r="I7" s="93">
        <v>8180</v>
      </c>
      <c r="J7" s="119">
        <v>8818</v>
      </c>
      <c r="K7" s="13"/>
      <c r="L7" s="13"/>
      <c r="M7" s="13"/>
      <c r="N7" s="13"/>
      <c r="O7" s="13"/>
      <c r="P7" s="13"/>
      <c r="Q7" s="13"/>
      <c r="R7" s="13"/>
      <c r="S7" s="13"/>
      <c r="T7" s="13"/>
      <c r="U7" s="13"/>
    </row>
    <row r="8" spans="1:21" ht="18.95" customHeight="1" x14ac:dyDescent="0.2">
      <c r="A8" s="14" t="s">
        <v>105</v>
      </c>
      <c r="B8" s="172">
        <v>74</v>
      </c>
      <c r="C8" s="170">
        <v>70</v>
      </c>
      <c r="D8" s="173">
        <v>57</v>
      </c>
      <c r="E8" s="93">
        <v>463</v>
      </c>
      <c r="F8" s="93">
        <v>355</v>
      </c>
      <c r="G8" s="119">
        <v>359</v>
      </c>
      <c r="H8" s="92">
        <v>5186</v>
      </c>
      <c r="I8" s="93">
        <v>4319</v>
      </c>
      <c r="J8" s="119">
        <v>4457</v>
      </c>
      <c r="K8" s="13"/>
      <c r="L8" s="13"/>
      <c r="M8" s="13"/>
      <c r="N8" s="13"/>
      <c r="O8" s="13"/>
      <c r="P8" s="13"/>
      <c r="Q8" s="13"/>
      <c r="R8" s="13"/>
      <c r="S8" s="13"/>
      <c r="T8" s="13"/>
      <c r="U8" s="13"/>
    </row>
    <row r="9" spans="1:21" ht="18.95" customHeight="1" thickBot="1" x14ac:dyDescent="0.25">
      <c r="A9" s="64" t="s">
        <v>35</v>
      </c>
      <c r="B9" s="120">
        <f t="shared" ref="B9:J9" si="0">SUM(B6:B8)</f>
        <v>474</v>
      </c>
      <c r="C9" s="86">
        <f t="shared" si="0"/>
        <v>462</v>
      </c>
      <c r="D9" s="121">
        <f t="shared" si="0"/>
        <v>467</v>
      </c>
      <c r="E9" s="86">
        <f t="shared" si="0"/>
        <v>2301</v>
      </c>
      <c r="F9" s="86">
        <f t="shared" si="0"/>
        <v>2243</v>
      </c>
      <c r="G9" s="86">
        <f t="shared" si="0"/>
        <v>2437</v>
      </c>
      <c r="H9" s="120">
        <f t="shared" si="0"/>
        <v>43202</v>
      </c>
      <c r="I9" s="86">
        <f t="shared" si="0"/>
        <v>38456</v>
      </c>
      <c r="J9" s="86">
        <f t="shared" si="0"/>
        <v>41058</v>
      </c>
      <c r="K9" s="13"/>
      <c r="L9" s="13"/>
      <c r="M9" s="13"/>
      <c r="N9" s="13"/>
      <c r="O9" s="13"/>
      <c r="P9" s="13"/>
      <c r="Q9" s="13"/>
      <c r="R9" s="13"/>
      <c r="S9" s="13"/>
      <c r="T9" s="13"/>
      <c r="U9" s="13"/>
    </row>
    <row r="10" spans="1:21" ht="18.95" customHeight="1" x14ac:dyDescent="0.2">
      <c r="A10" s="13"/>
      <c r="B10" s="13"/>
      <c r="C10" s="13"/>
      <c r="D10" s="13"/>
      <c r="E10" s="13"/>
      <c r="F10" s="13"/>
      <c r="G10" s="13"/>
      <c r="H10" s="13"/>
      <c r="I10" s="13"/>
      <c r="J10" s="13"/>
      <c r="K10" s="13"/>
      <c r="L10" s="13"/>
      <c r="M10" s="13"/>
      <c r="N10" s="13"/>
      <c r="O10" s="13"/>
      <c r="P10" s="13"/>
      <c r="Q10" s="13"/>
      <c r="R10" s="13"/>
      <c r="S10" s="13"/>
      <c r="T10" s="13"/>
      <c r="U10" s="13"/>
    </row>
    <row r="11" spans="1:21" ht="18.95" customHeight="1" x14ac:dyDescent="0.25">
      <c r="A11" s="11" t="s">
        <v>189</v>
      </c>
      <c r="B11" s="11"/>
      <c r="C11" s="11"/>
      <c r="D11" s="11"/>
      <c r="E11" s="26"/>
      <c r="F11" s="13"/>
      <c r="G11" s="13"/>
      <c r="H11" s="13"/>
      <c r="I11" s="13"/>
      <c r="J11" s="13"/>
      <c r="K11" s="13"/>
      <c r="L11" s="13"/>
      <c r="M11" s="13"/>
      <c r="N11" s="13"/>
      <c r="O11" s="13"/>
      <c r="P11" s="13"/>
      <c r="Q11" s="13"/>
      <c r="R11" s="13"/>
      <c r="S11" s="13"/>
      <c r="T11" s="13"/>
      <c r="U11" s="13"/>
    </row>
    <row r="12" spans="1:21" ht="18.95" customHeight="1" thickBot="1" x14ac:dyDescent="0.3">
      <c r="A12" s="11"/>
      <c r="B12" s="12"/>
      <c r="C12" s="12"/>
      <c r="D12" s="12"/>
      <c r="E12" s="13"/>
      <c r="F12" s="13"/>
      <c r="G12" s="13"/>
      <c r="H12" s="13"/>
      <c r="I12" s="13"/>
      <c r="J12" s="13"/>
      <c r="K12" s="13"/>
      <c r="L12" s="13"/>
      <c r="M12" s="13"/>
      <c r="N12" s="13"/>
      <c r="O12" s="13"/>
      <c r="P12" s="13"/>
      <c r="Q12" s="13"/>
      <c r="R12" s="13"/>
      <c r="S12" s="13"/>
      <c r="T12" s="13"/>
      <c r="U12" s="13"/>
    </row>
    <row r="13" spans="1:21" ht="18.95" customHeight="1" x14ac:dyDescent="0.2">
      <c r="A13" s="255" t="str">
        <f>+'1'!A4</f>
        <v>Janeiro-dezembro</v>
      </c>
      <c r="B13" s="257" t="s">
        <v>31</v>
      </c>
      <c r="C13" s="258"/>
      <c r="D13" s="258"/>
      <c r="E13" s="257" t="s">
        <v>18</v>
      </c>
      <c r="F13" s="258"/>
      <c r="G13" s="259"/>
      <c r="H13" s="258" t="s">
        <v>20</v>
      </c>
      <c r="I13" s="258"/>
      <c r="J13" s="258"/>
      <c r="K13" s="13"/>
      <c r="L13" s="13"/>
      <c r="M13" s="13"/>
      <c r="N13" s="13"/>
      <c r="O13" s="13"/>
      <c r="P13" s="13"/>
      <c r="Q13" s="13"/>
      <c r="R13" s="13"/>
      <c r="S13" s="13"/>
      <c r="T13" s="13"/>
      <c r="U13" s="13"/>
    </row>
    <row r="14" spans="1:21" ht="18.95" customHeight="1" x14ac:dyDescent="0.2">
      <c r="A14" s="256"/>
      <c r="B14" s="273" t="s">
        <v>160</v>
      </c>
      <c r="C14" s="274"/>
      <c r="D14" s="274"/>
      <c r="E14" s="274"/>
      <c r="F14" s="274"/>
      <c r="G14" s="274"/>
      <c r="H14" s="274"/>
      <c r="I14" s="274"/>
      <c r="J14" s="274"/>
      <c r="K14" s="13"/>
      <c r="L14" s="13"/>
      <c r="M14" s="13"/>
      <c r="N14" s="13"/>
      <c r="O14" s="13"/>
      <c r="P14" s="13"/>
      <c r="Q14" s="13"/>
      <c r="R14" s="13"/>
      <c r="S14" s="13"/>
      <c r="T14" s="13"/>
      <c r="U14" s="13"/>
    </row>
    <row r="15" spans="1:21" ht="18.95" customHeight="1" x14ac:dyDescent="0.2">
      <c r="A15" s="45"/>
      <c r="B15" s="90" t="s">
        <v>158</v>
      </c>
      <c r="C15" s="72" t="s">
        <v>159</v>
      </c>
      <c r="D15" s="73"/>
      <c r="E15" s="72" t="s">
        <v>158</v>
      </c>
      <c r="F15" s="72" t="s">
        <v>159</v>
      </c>
      <c r="G15" s="72"/>
      <c r="H15" s="74" t="s">
        <v>158</v>
      </c>
      <c r="I15" s="72" t="s">
        <v>159</v>
      </c>
      <c r="J15" s="72"/>
      <c r="K15" s="13"/>
      <c r="L15" s="13"/>
      <c r="M15" s="13"/>
      <c r="N15" s="13"/>
      <c r="O15" s="13"/>
      <c r="P15" s="13"/>
      <c r="Q15" s="13"/>
      <c r="R15" s="13"/>
      <c r="S15" s="13"/>
      <c r="T15" s="13"/>
      <c r="U15" s="13"/>
    </row>
    <row r="16" spans="1:21" ht="18.95" customHeight="1" x14ac:dyDescent="0.2">
      <c r="A16" s="14" t="s">
        <v>103</v>
      </c>
      <c r="B16" s="125">
        <f>(D6/B6)-1</f>
        <v>7.6433121019108263E-2</v>
      </c>
      <c r="C16" s="126">
        <f>(D6/C6)-1</f>
        <v>0.10097719869706845</v>
      </c>
      <c r="D16" s="127"/>
      <c r="E16" s="126">
        <f>(G6/E6)-1</f>
        <v>0.17975206611570238</v>
      </c>
      <c r="F16" s="126">
        <f>(G6/F6)-1</f>
        <v>0.15275908479138622</v>
      </c>
      <c r="G16" s="124"/>
      <c r="H16" s="125">
        <f>(J6/H6)-1</f>
        <v>7.5642965204236745E-4</v>
      </c>
      <c r="I16" s="126">
        <f>(J6/I6)-1</f>
        <v>7.0347112532264999E-2</v>
      </c>
      <c r="K16" s="13"/>
      <c r="L16" s="13"/>
      <c r="M16" s="13"/>
      <c r="N16" s="13"/>
      <c r="O16" s="13"/>
      <c r="P16" s="13"/>
      <c r="Q16" s="13"/>
      <c r="R16" s="13"/>
      <c r="S16" s="13"/>
      <c r="T16" s="13"/>
      <c r="U16" s="13"/>
    </row>
    <row r="17" spans="1:21" ht="18.95" customHeight="1" x14ac:dyDescent="0.2">
      <c r="A17" s="14" t="s">
        <v>104</v>
      </c>
      <c r="B17" s="125">
        <f t="shared" ref="B17:B19" si="1">(D7/B7)-1</f>
        <v>-0.16279069767441856</v>
      </c>
      <c r="C17" s="126">
        <f t="shared" ref="C17:C19" si="2">(D7/C7)-1</f>
        <v>-0.15294117647058825</v>
      </c>
      <c r="D17" s="127"/>
      <c r="E17" s="126">
        <f t="shared" ref="E17:E19" si="3">(G7/E7)-1</f>
        <v>-5.4404145077720178E-2</v>
      </c>
      <c r="F17" s="126">
        <f t="shared" ref="F17:F19" si="4">(G7/F7)-1</f>
        <v>-9.2039800995024845E-2</v>
      </c>
      <c r="G17" s="124"/>
      <c r="H17" s="125">
        <f t="shared" ref="H17:H19" si="5">(J7/H7)-1</f>
        <v>-0.14004291008386971</v>
      </c>
      <c r="I17" s="126">
        <f t="shared" ref="I17:I19" si="6">(J7/I7)-1</f>
        <v>7.799511002444981E-2</v>
      </c>
      <c r="K17" s="13"/>
      <c r="L17" s="13"/>
      <c r="M17" s="13"/>
      <c r="N17" s="13"/>
      <c r="O17" s="13"/>
      <c r="P17" s="13"/>
      <c r="Q17" s="13"/>
      <c r="R17" s="13"/>
      <c r="S17" s="13"/>
      <c r="T17" s="13"/>
      <c r="U17" s="13"/>
    </row>
    <row r="18" spans="1:21" ht="18.95" customHeight="1" x14ac:dyDescent="0.2">
      <c r="A18" s="14" t="s">
        <v>105</v>
      </c>
      <c r="B18" s="125">
        <f t="shared" si="1"/>
        <v>-0.22972972972972971</v>
      </c>
      <c r="C18" s="126">
        <f t="shared" si="2"/>
        <v>-0.18571428571428572</v>
      </c>
      <c r="D18" s="127"/>
      <c r="E18" s="126">
        <f t="shared" si="3"/>
        <v>-0.22462203023758098</v>
      </c>
      <c r="F18" s="126">
        <f t="shared" si="4"/>
        <v>1.1267605633802802E-2</v>
      </c>
      <c r="G18" s="124"/>
      <c r="H18" s="125">
        <f t="shared" si="5"/>
        <v>-0.14057076745082919</v>
      </c>
      <c r="I18" s="126">
        <f t="shared" si="6"/>
        <v>3.1951840703866585E-2</v>
      </c>
      <c r="K18" s="13"/>
      <c r="L18" s="13"/>
      <c r="M18" s="13"/>
      <c r="N18" s="13"/>
      <c r="O18" s="13"/>
      <c r="P18" s="13"/>
      <c r="Q18" s="13"/>
      <c r="R18" s="13"/>
      <c r="S18" s="13"/>
      <c r="T18" s="13"/>
      <c r="U18" s="13"/>
    </row>
    <row r="19" spans="1:21" ht="18.95" customHeight="1" thickBot="1" x14ac:dyDescent="0.3">
      <c r="A19" s="64" t="s">
        <v>35</v>
      </c>
      <c r="B19" s="128">
        <f t="shared" si="1"/>
        <v>-1.4767932489451518E-2</v>
      </c>
      <c r="C19" s="129">
        <f t="shared" si="2"/>
        <v>1.0822510822510845E-2</v>
      </c>
      <c r="D19" s="131"/>
      <c r="E19" s="129">
        <f t="shared" si="3"/>
        <v>5.9104737070838853E-2</v>
      </c>
      <c r="F19" s="129">
        <f t="shared" si="4"/>
        <v>8.6491306286223812E-2</v>
      </c>
      <c r="G19" s="174"/>
      <c r="H19" s="128">
        <f t="shared" si="5"/>
        <v>-4.9627332067959773E-2</v>
      </c>
      <c r="I19" s="129">
        <f t="shared" si="6"/>
        <v>6.7661743291033805E-2</v>
      </c>
      <c r="J19" s="75"/>
      <c r="K19" s="13"/>
      <c r="L19" s="13"/>
      <c r="M19" s="13"/>
      <c r="N19" s="13"/>
      <c r="O19" s="13"/>
      <c r="P19" s="13"/>
      <c r="Q19" s="13"/>
      <c r="R19" s="13"/>
      <c r="S19" s="13"/>
      <c r="T19" s="13"/>
      <c r="U19" s="13"/>
    </row>
    <row r="20" spans="1:21" ht="18.95" customHeight="1" x14ac:dyDescent="0.2">
      <c r="A20" s="13"/>
      <c r="B20" s="13"/>
      <c r="C20" s="13"/>
      <c r="D20" s="13"/>
      <c r="E20" s="13"/>
      <c r="F20" s="13"/>
      <c r="G20" s="13"/>
      <c r="H20" s="13"/>
      <c r="I20" s="13"/>
      <c r="J20" s="13"/>
      <c r="K20" s="13"/>
      <c r="L20" s="13"/>
      <c r="M20" s="13"/>
      <c r="N20" s="13"/>
      <c r="O20" s="13"/>
      <c r="P20" s="13"/>
      <c r="Q20" s="13"/>
      <c r="R20" s="13"/>
      <c r="S20" s="13"/>
      <c r="T20" s="13"/>
      <c r="U20" s="13"/>
    </row>
    <row r="21" spans="1:21" ht="18.95" customHeight="1" x14ac:dyDescent="0.2">
      <c r="A21" s="13"/>
      <c r="B21" s="13"/>
      <c r="C21" s="13"/>
      <c r="D21" s="13"/>
      <c r="E21" s="13"/>
      <c r="F21" s="13"/>
      <c r="G21" s="13"/>
      <c r="H21" s="13"/>
      <c r="I21" s="13"/>
      <c r="J21" s="13"/>
      <c r="K21" s="13"/>
      <c r="L21" s="13"/>
      <c r="M21" s="13"/>
      <c r="N21" s="13"/>
      <c r="O21" s="13"/>
      <c r="P21" s="13"/>
      <c r="Q21" s="13"/>
      <c r="R21" s="13"/>
      <c r="S21" s="13"/>
      <c r="T21" s="13"/>
      <c r="U21" s="13"/>
    </row>
    <row r="22" spans="1:21" ht="18.95" customHeight="1" x14ac:dyDescent="0.2">
      <c r="A22" s="13"/>
      <c r="B22" s="13"/>
      <c r="C22" s="13"/>
      <c r="D22" s="13"/>
      <c r="E22" s="13"/>
      <c r="F22" s="13"/>
      <c r="G22" s="13"/>
      <c r="H22" s="13"/>
      <c r="I22" s="13"/>
      <c r="J22" s="13"/>
      <c r="K22" s="13"/>
      <c r="L22" s="13"/>
      <c r="M22" s="13"/>
      <c r="N22" s="13"/>
      <c r="O22" s="13"/>
      <c r="P22" s="13"/>
      <c r="Q22" s="13"/>
      <c r="R22" s="13"/>
      <c r="S22" s="13"/>
      <c r="T22" s="13"/>
      <c r="U22" s="13"/>
    </row>
    <row r="23" spans="1:21" ht="18.95" customHeight="1" x14ac:dyDescent="0.2">
      <c r="A23" s="13"/>
      <c r="B23" s="13"/>
      <c r="C23" s="13"/>
      <c r="D23" s="13"/>
      <c r="E23" s="13"/>
      <c r="F23" s="13"/>
      <c r="G23" s="13"/>
      <c r="H23" s="13"/>
      <c r="I23" s="13"/>
      <c r="J23" s="13"/>
      <c r="K23" s="13"/>
      <c r="L23" s="13"/>
      <c r="M23" s="13"/>
      <c r="N23" s="13"/>
      <c r="O23" s="13"/>
      <c r="P23" s="13"/>
      <c r="Q23" s="13"/>
      <c r="R23" s="13"/>
      <c r="S23" s="13"/>
      <c r="T23" s="13"/>
      <c r="U23" s="13"/>
    </row>
    <row r="24" spans="1:21" ht="18.95" customHeight="1" x14ac:dyDescent="0.2">
      <c r="A24" s="13"/>
      <c r="B24" s="13"/>
      <c r="C24" s="13"/>
      <c r="D24" s="13"/>
      <c r="E24" s="13"/>
      <c r="F24" s="13"/>
      <c r="G24" s="13"/>
      <c r="H24" s="13"/>
      <c r="I24" s="13"/>
      <c r="J24" s="13"/>
      <c r="K24" s="13"/>
      <c r="L24" s="13"/>
      <c r="M24" s="13"/>
      <c r="N24" s="13"/>
      <c r="O24" s="13"/>
      <c r="P24" s="13"/>
      <c r="Q24" s="13"/>
      <c r="R24" s="13"/>
      <c r="S24" s="13"/>
      <c r="T24" s="13"/>
      <c r="U24" s="13"/>
    </row>
    <row r="25" spans="1:21" ht="18.95" customHeight="1" x14ac:dyDescent="0.2">
      <c r="A25" s="13"/>
      <c r="B25" s="13"/>
      <c r="C25" s="13"/>
      <c r="D25" s="13"/>
      <c r="E25" s="13"/>
      <c r="F25" s="13"/>
      <c r="G25" s="13"/>
      <c r="H25" s="13"/>
      <c r="I25" s="13"/>
      <c r="J25" s="13"/>
      <c r="K25" s="13"/>
      <c r="L25" s="13"/>
      <c r="M25" s="13"/>
      <c r="N25" s="13"/>
      <c r="O25" s="13"/>
      <c r="P25" s="13"/>
      <c r="Q25" s="13"/>
      <c r="R25" s="13"/>
      <c r="S25" s="13"/>
      <c r="T25" s="13"/>
      <c r="U25" s="13"/>
    </row>
    <row r="26" spans="1:21" ht="18.95" customHeight="1" x14ac:dyDescent="0.2">
      <c r="A26" s="13"/>
      <c r="B26" s="13"/>
      <c r="C26" s="13"/>
      <c r="D26" s="13"/>
      <c r="E26" s="13"/>
      <c r="F26" s="13"/>
      <c r="G26" s="13"/>
      <c r="H26" s="13"/>
      <c r="I26" s="13"/>
      <c r="J26" s="13"/>
      <c r="K26" s="13"/>
      <c r="L26" s="13"/>
      <c r="M26" s="13"/>
      <c r="N26" s="13"/>
      <c r="O26" s="13"/>
      <c r="P26" s="13"/>
      <c r="Q26" s="13"/>
      <c r="R26" s="13"/>
      <c r="S26" s="13"/>
      <c r="T26" s="13"/>
      <c r="U26" s="13"/>
    </row>
    <row r="27" spans="1:21" x14ac:dyDescent="0.2">
      <c r="A27" s="13"/>
      <c r="B27" s="13"/>
      <c r="C27" s="13"/>
      <c r="D27" s="13"/>
      <c r="E27" s="13"/>
      <c r="F27" s="13"/>
      <c r="G27" s="13"/>
      <c r="H27" s="13"/>
      <c r="I27" s="13"/>
      <c r="J27" s="13"/>
      <c r="K27" s="13"/>
      <c r="L27" s="13"/>
      <c r="M27" s="13"/>
      <c r="N27" s="13"/>
      <c r="O27" s="13"/>
      <c r="P27" s="13"/>
      <c r="Q27" s="13"/>
      <c r="R27" s="13"/>
      <c r="S27" s="13"/>
      <c r="T27" s="13"/>
      <c r="U27" s="13"/>
    </row>
    <row r="28" spans="1:21" x14ac:dyDescent="0.2">
      <c r="A28" s="13"/>
      <c r="B28" s="13"/>
      <c r="C28" s="13"/>
      <c r="D28" s="13"/>
      <c r="E28" s="13"/>
      <c r="F28" s="13"/>
      <c r="G28" s="13"/>
      <c r="H28" s="13"/>
      <c r="I28" s="13"/>
      <c r="J28" s="13"/>
      <c r="K28" s="13"/>
      <c r="L28" s="13"/>
      <c r="M28" s="13"/>
      <c r="N28" s="13"/>
      <c r="O28" s="13"/>
      <c r="P28" s="13"/>
      <c r="Q28" s="13"/>
      <c r="R28" s="13"/>
      <c r="S28" s="13"/>
      <c r="T28" s="13"/>
      <c r="U28" s="13"/>
    </row>
    <row r="29" spans="1:21" x14ac:dyDescent="0.2">
      <c r="A29" s="13"/>
      <c r="B29" s="13"/>
      <c r="C29" s="13"/>
      <c r="D29" s="13"/>
      <c r="E29" s="13"/>
      <c r="F29" s="13"/>
      <c r="G29" s="13"/>
      <c r="H29" s="13"/>
      <c r="I29" s="13"/>
      <c r="J29" s="13"/>
      <c r="K29" s="13"/>
      <c r="L29" s="13"/>
      <c r="M29" s="13"/>
      <c r="N29" s="13"/>
      <c r="O29" s="13"/>
      <c r="P29" s="13"/>
      <c r="Q29" s="13"/>
      <c r="R29" s="13"/>
      <c r="S29" s="13"/>
      <c r="T29" s="13"/>
      <c r="U29" s="13"/>
    </row>
    <row r="30" spans="1:21" x14ac:dyDescent="0.2">
      <c r="A30" s="13"/>
      <c r="B30" s="13"/>
      <c r="C30" s="13"/>
      <c r="D30" s="13"/>
      <c r="E30" s="13"/>
      <c r="F30" s="13"/>
      <c r="G30" s="13"/>
      <c r="H30" s="13"/>
      <c r="I30" s="13"/>
      <c r="J30" s="13"/>
      <c r="K30" s="13"/>
      <c r="L30" s="13"/>
      <c r="M30" s="13"/>
      <c r="N30" s="13"/>
      <c r="O30" s="13"/>
      <c r="P30" s="13"/>
      <c r="Q30" s="13"/>
      <c r="R30" s="13"/>
      <c r="S30" s="13"/>
      <c r="T30" s="13"/>
      <c r="U30" s="13"/>
    </row>
    <row r="31" spans="1:21" x14ac:dyDescent="0.2">
      <c r="A31" s="13"/>
      <c r="B31" s="13"/>
      <c r="C31" s="13"/>
      <c r="D31" s="13"/>
      <c r="E31" s="13"/>
      <c r="F31" s="13"/>
      <c r="G31" s="13"/>
      <c r="H31" s="13"/>
      <c r="I31" s="13"/>
      <c r="J31" s="13"/>
      <c r="K31" s="13"/>
      <c r="L31" s="13"/>
      <c r="M31" s="13"/>
      <c r="N31" s="13"/>
      <c r="O31" s="13"/>
      <c r="P31" s="13"/>
      <c r="Q31" s="13"/>
      <c r="R31" s="13"/>
      <c r="S31" s="13"/>
      <c r="T31" s="13"/>
      <c r="U31" s="13"/>
    </row>
    <row r="32" spans="1:21" x14ac:dyDescent="0.2">
      <c r="A32" s="13"/>
      <c r="B32" s="13"/>
      <c r="C32" s="13"/>
      <c r="D32" s="13"/>
      <c r="E32" s="13"/>
      <c r="F32" s="13"/>
      <c r="G32" s="13"/>
      <c r="H32" s="13"/>
      <c r="I32" s="13"/>
      <c r="J32" s="13"/>
      <c r="K32" s="13"/>
      <c r="L32" s="13"/>
      <c r="M32" s="13"/>
      <c r="N32" s="13"/>
      <c r="O32" s="13"/>
      <c r="P32" s="13"/>
      <c r="Q32" s="13"/>
      <c r="R32" s="13"/>
      <c r="S32" s="13"/>
      <c r="T32" s="13"/>
      <c r="U32" s="13"/>
    </row>
  </sheetData>
  <mergeCells count="9">
    <mergeCell ref="H13:J13"/>
    <mergeCell ref="B14:J14"/>
    <mergeCell ref="A4:A5"/>
    <mergeCell ref="B4:D4"/>
    <mergeCell ref="E4:G4"/>
    <mergeCell ref="H4:J4"/>
    <mergeCell ref="B13:D13"/>
    <mergeCell ref="E13:G13"/>
    <mergeCell ref="A13:A14"/>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9:C9 H9:I9 E9:F9 D9 G9 J9"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C774C-D7D7-4218-B181-2175F3BB76EA}">
  <sheetPr>
    <pageSetUpPr fitToPage="1"/>
  </sheetPr>
  <dimension ref="A1:AA34"/>
  <sheetViews>
    <sheetView showGridLines="0" zoomScaleNormal="100" workbookViewId="0">
      <selection activeCell="K4" sqref="K4"/>
    </sheetView>
  </sheetViews>
  <sheetFormatPr defaultColWidth="9.140625" defaultRowHeight="14.25" x14ac:dyDescent="0.2"/>
  <cols>
    <col min="1" max="1" width="18.7109375" style="27" customWidth="1"/>
    <col min="2" max="6" width="9.7109375" style="27" customWidth="1"/>
    <col min="7" max="7" width="4.42578125" style="27" customWidth="1"/>
    <col min="8" max="16384" width="9.140625" style="27"/>
  </cols>
  <sheetData>
    <row r="1" spans="1:27" ht="6.75" customHeight="1" x14ac:dyDescent="0.2"/>
    <row r="2" spans="1:27" ht="18.95" customHeight="1" x14ac:dyDescent="0.25">
      <c r="A2" s="11" t="s">
        <v>190</v>
      </c>
      <c r="B2" s="11"/>
      <c r="C2" s="11"/>
      <c r="D2" s="11"/>
      <c r="E2" s="11"/>
      <c r="F2" s="12"/>
      <c r="G2" s="13"/>
      <c r="H2" s="13"/>
      <c r="I2" s="13"/>
      <c r="J2" s="13"/>
      <c r="K2" s="13"/>
      <c r="L2" s="13"/>
      <c r="M2" s="13"/>
      <c r="N2" s="13"/>
      <c r="O2" s="13"/>
      <c r="P2" s="13"/>
      <c r="Q2" s="13"/>
      <c r="R2" s="13"/>
      <c r="S2" s="13"/>
      <c r="T2" s="13"/>
      <c r="U2" s="13"/>
      <c r="V2" s="13"/>
      <c r="W2" s="13"/>
      <c r="X2" s="13"/>
      <c r="Y2" s="13"/>
      <c r="Z2" s="13"/>
      <c r="AA2" s="13"/>
    </row>
    <row r="3" spans="1:27" ht="18.95" customHeight="1" thickBot="1" x14ac:dyDescent="0.3">
      <c r="A3" s="11"/>
      <c r="B3" s="11"/>
      <c r="C3" s="12"/>
      <c r="D3" s="12"/>
      <c r="E3" s="12"/>
      <c r="F3" s="12"/>
      <c r="G3" s="13"/>
      <c r="H3" s="13"/>
      <c r="I3" s="13"/>
      <c r="J3" s="13"/>
      <c r="K3" s="13"/>
      <c r="L3" s="13"/>
      <c r="M3" s="13"/>
      <c r="N3" s="13"/>
      <c r="O3" s="13"/>
      <c r="P3" s="13"/>
      <c r="Q3" s="13"/>
      <c r="R3" s="13"/>
      <c r="S3" s="13"/>
      <c r="T3" s="13"/>
      <c r="U3" s="13"/>
      <c r="V3" s="13"/>
      <c r="W3" s="13"/>
      <c r="X3" s="13"/>
      <c r="Y3" s="13"/>
      <c r="Z3" s="13"/>
      <c r="AA3" s="13"/>
    </row>
    <row r="4" spans="1:27" ht="18.95" customHeight="1" x14ac:dyDescent="0.2">
      <c r="A4" s="255" t="str">
        <f>+'1'!A4</f>
        <v>Janeiro-dezembro</v>
      </c>
      <c r="B4" s="275" t="s">
        <v>137</v>
      </c>
      <c r="C4" s="276"/>
      <c r="D4" s="276"/>
      <c r="E4" s="276"/>
      <c r="F4" s="276"/>
      <c r="G4" s="13"/>
      <c r="H4" s="13"/>
      <c r="I4" s="13"/>
      <c r="J4" s="13"/>
      <c r="K4" s="13"/>
      <c r="L4" s="13"/>
      <c r="M4" s="13"/>
      <c r="N4" s="13"/>
      <c r="O4" s="13"/>
      <c r="P4" s="13"/>
      <c r="Q4" s="13"/>
      <c r="R4" s="13"/>
      <c r="S4" s="13"/>
      <c r="T4" s="13"/>
      <c r="U4" s="13"/>
      <c r="V4" s="13"/>
      <c r="W4" s="13"/>
      <c r="X4" s="13"/>
      <c r="Y4" s="13"/>
      <c r="Z4" s="13"/>
      <c r="AA4" s="13"/>
    </row>
    <row r="5" spans="1:27" ht="30" customHeight="1" x14ac:dyDescent="0.2">
      <c r="A5" s="256"/>
      <c r="B5" s="91">
        <v>2019</v>
      </c>
      <c r="C5" s="76">
        <v>2022</v>
      </c>
      <c r="D5" s="78">
        <v>2023</v>
      </c>
      <c r="E5" s="77" t="s">
        <v>133</v>
      </c>
      <c r="F5" s="77" t="s">
        <v>134</v>
      </c>
      <c r="G5" s="13"/>
      <c r="H5" s="13"/>
      <c r="I5" s="13"/>
      <c r="J5" s="13"/>
      <c r="K5" s="13"/>
      <c r="L5" s="13"/>
      <c r="M5" s="13"/>
      <c r="N5" s="13"/>
      <c r="O5" s="13"/>
      <c r="P5" s="13"/>
      <c r="Q5" s="13"/>
      <c r="R5" s="13"/>
      <c r="S5" s="13"/>
      <c r="T5" s="13"/>
      <c r="U5" s="13"/>
      <c r="V5" s="13"/>
      <c r="W5" s="13"/>
      <c r="X5" s="13"/>
      <c r="Y5" s="13"/>
      <c r="Z5" s="13"/>
      <c r="AA5" s="13"/>
    </row>
    <row r="6" spans="1:27" ht="18.95" customHeight="1" x14ac:dyDescent="0.2">
      <c r="A6" s="14" t="s">
        <v>140</v>
      </c>
      <c r="B6" s="103">
        <v>43934</v>
      </c>
      <c r="C6" s="93">
        <v>38290</v>
      </c>
      <c r="D6" s="149">
        <v>40663</v>
      </c>
      <c r="E6" s="175">
        <f>(D6/B6)-1</f>
        <v>-7.4452587972868356E-2</v>
      </c>
      <c r="F6" s="95">
        <f>(D6/C6)-1</f>
        <v>6.1974405850091507E-2</v>
      </c>
      <c r="G6" s="13"/>
      <c r="H6" s="13"/>
      <c r="I6" s="13"/>
      <c r="J6" s="13"/>
      <c r="K6" s="13"/>
      <c r="L6" s="13"/>
      <c r="M6" s="13"/>
      <c r="N6" s="13"/>
      <c r="O6" s="13"/>
      <c r="P6" s="13"/>
      <c r="Q6" s="13"/>
      <c r="R6" s="13"/>
      <c r="S6" s="13"/>
      <c r="T6" s="13"/>
      <c r="U6" s="13"/>
      <c r="V6" s="13"/>
      <c r="W6" s="13"/>
      <c r="X6" s="13"/>
      <c r="Y6" s="13"/>
      <c r="Z6" s="13"/>
      <c r="AA6" s="13"/>
    </row>
    <row r="7" spans="1:27" ht="18.95" customHeight="1" x14ac:dyDescent="0.2">
      <c r="A7" s="14" t="s">
        <v>141</v>
      </c>
      <c r="B7" s="103">
        <v>1620</v>
      </c>
      <c r="C7" s="93">
        <v>1453</v>
      </c>
      <c r="D7" s="149">
        <v>1533</v>
      </c>
      <c r="E7" s="175">
        <f t="shared" ref="E7:E13" si="0">(D7/B7)-1</f>
        <v>-5.3703703703703698E-2</v>
      </c>
      <c r="F7" s="95">
        <f t="shared" ref="F7:F12" si="1">(D7/C7)-1</f>
        <v>5.5058499655884274E-2</v>
      </c>
      <c r="G7" s="13"/>
      <c r="H7" s="13"/>
      <c r="I7" s="13"/>
      <c r="J7" s="13"/>
      <c r="K7" s="13"/>
      <c r="L7" s="13"/>
      <c r="M7" s="13"/>
      <c r="N7" s="13"/>
      <c r="O7" s="13"/>
      <c r="P7" s="13"/>
      <c r="Q7" s="13"/>
      <c r="R7" s="13"/>
      <c r="S7" s="13"/>
      <c r="T7" s="13"/>
      <c r="U7" s="13"/>
      <c r="V7" s="13"/>
      <c r="W7" s="13"/>
      <c r="X7" s="13"/>
      <c r="Y7" s="13"/>
      <c r="Z7" s="13"/>
      <c r="AA7" s="13"/>
    </row>
    <row r="8" spans="1:27" ht="18.95" customHeight="1" x14ac:dyDescent="0.2">
      <c r="A8" s="14" t="s">
        <v>136</v>
      </c>
      <c r="B8" s="103">
        <v>2378</v>
      </c>
      <c r="C8" s="93">
        <v>1797</v>
      </c>
      <c r="D8" s="149">
        <v>1784</v>
      </c>
      <c r="E8" s="175">
        <f t="shared" si="0"/>
        <v>-0.24978973927670312</v>
      </c>
      <c r="F8" s="95">
        <f t="shared" si="1"/>
        <v>-7.2342793544797335E-3</v>
      </c>
      <c r="G8" s="13"/>
      <c r="H8" s="13"/>
      <c r="I8" s="13"/>
      <c r="J8" s="13"/>
      <c r="K8" s="13"/>
      <c r="L8" s="13"/>
      <c r="M8" s="13"/>
      <c r="N8" s="13"/>
      <c r="O8" s="13"/>
      <c r="P8" s="13"/>
      <c r="Q8" s="13"/>
      <c r="R8" s="13"/>
      <c r="S8" s="13"/>
      <c r="T8" s="13"/>
      <c r="U8" s="13"/>
      <c r="V8" s="13"/>
      <c r="W8" s="13"/>
      <c r="X8" s="13"/>
      <c r="Y8" s="13"/>
      <c r="Z8" s="13"/>
      <c r="AA8" s="13"/>
    </row>
    <row r="9" spans="1:27" ht="18.95" customHeight="1" x14ac:dyDescent="0.2">
      <c r="A9" s="14" t="s">
        <v>135</v>
      </c>
      <c r="B9" s="103">
        <v>7101</v>
      </c>
      <c r="C9" s="93">
        <v>7675</v>
      </c>
      <c r="D9" s="149">
        <v>8936</v>
      </c>
      <c r="E9" s="175">
        <f t="shared" si="0"/>
        <v>0.25841430784396557</v>
      </c>
      <c r="F9" s="95">
        <f t="shared" si="1"/>
        <v>0.16429967426710101</v>
      </c>
      <c r="G9" s="13"/>
      <c r="H9" s="13"/>
      <c r="I9" s="13"/>
      <c r="J9" s="13"/>
      <c r="K9" s="13"/>
      <c r="L9" s="13"/>
      <c r="M9" s="13"/>
      <c r="N9" s="13"/>
      <c r="O9" s="13"/>
      <c r="P9" s="13"/>
      <c r="Q9" s="13"/>
      <c r="R9" s="13"/>
      <c r="S9" s="13"/>
      <c r="T9" s="13"/>
      <c r="U9" s="13"/>
      <c r="V9" s="13"/>
      <c r="W9" s="13"/>
      <c r="X9" s="13"/>
      <c r="Y9" s="13"/>
      <c r="Z9" s="13"/>
      <c r="AA9" s="13"/>
    </row>
    <row r="10" spans="1:27" ht="18.95" customHeight="1" x14ac:dyDescent="0.2">
      <c r="A10" s="14" t="s">
        <v>106</v>
      </c>
      <c r="B10" s="103">
        <v>2344</v>
      </c>
      <c r="C10" s="93">
        <v>2995</v>
      </c>
      <c r="D10" s="149">
        <v>3239</v>
      </c>
      <c r="E10" s="175">
        <f t="shared" si="0"/>
        <v>0.381825938566553</v>
      </c>
      <c r="F10" s="95">
        <f t="shared" si="1"/>
        <v>8.146911519198663E-2</v>
      </c>
      <c r="G10" s="13"/>
      <c r="H10" s="13"/>
      <c r="I10" s="13"/>
      <c r="J10" s="13"/>
      <c r="K10" s="13"/>
      <c r="L10" s="13"/>
      <c r="M10" s="13"/>
      <c r="N10" s="13"/>
      <c r="O10" s="13"/>
      <c r="P10" s="13"/>
      <c r="Q10" s="13"/>
      <c r="R10" s="13"/>
      <c r="S10" s="13"/>
      <c r="T10" s="13"/>
      <c r="U10" s="13"/>
      <c r="V10" s="13"/>
      <c r="W10" s="13"/>
      <c r="X10" s="13"/>
      <c r="Y10" s="13"/>
      <c r="Z10" s="13"/>
      <c r="AA10" s="13"/>
    </row>
    <row r="11" spans="1:27" ht="18.95" customHeight="1" x14ac:dyDescent="0.2">
      <c r="A11" s="14" t="s">
        <v>107</v>
      </c>
      <c r="B11" s="103">
        <v>212</v>
      </c>
      <c r="C11" s="93">
        <v>167</v>
      </c>
      <c r="D11" s="149">
        <v>189</v>
      </c>
      <c r="E11" s="175">
        <f t="shared" si="0"/>
        <v>-0.10849056603773588</v>
      </c>
      <c r="F11" s="95">
        <f t="shared" si="1"/>
        <v>0.13173652694610771</v>
      </c>
      <c r="G11" s="13"/>
      <c r="H11" s="13"/>
      <c r="I11" s="13"/>
      <c r="J11" s="13"/>
      <c r="K11" s="13"/>
      <c r="L11" s="13"/>
      <c r="M11" s="13"/>
      <c r="N11" s="13"/>
      <c r="O11" s="13"/>
      <c r="P11" s="13"/>
      <c r="Q11" s="13"/>
      <c r="R11" s="13"/>
      <c r="S11" s="13"/>
      <c r="T11" s="13"/>
      <c r="U11" s="13"/>
      <c r="V11" s="13"/>
      <c r="W11" s="13"/>
      <c r="X11" s="13"/>
      <c r="Y11" s="13"/>
      <c r="Z11" s="13"/>
      <c r="AA11" s="13"/>
    </row>
    <row r="12" spans="1:27" ht="18.95" customHeight="1" x14ac:dyDescent="0.2">
      <c r="A12" s="14" t="s">
        <v>142</v>
      </c>
      <c r="B12" s="103">
        <v>711</v>
      </c>
      <c r="C12" s="93">
        <v>669</v>
      </c>
      <c r="D12" s="149">
        <v>697</v>
      </c>
      <c r="E12" s="175">
        <f t="shared" si="0"/>
        <v>-1.9690576652601988E-2</v>
      </c>
      <c r="F12" s="95">
        <f t="shared" si="1"/>
        <v>4.1853512705530616E-2</v>
      </c>
      <c r="G12" s="13"/>
      <c r="H12" s="13"/>
      <c r="I12" s="13"/>
      <c r="J12" s="13"/>
      <c r="K12" s="13"/>
      <c r="L12" s="13"/>
      <c r="M12" s="13"/>
      <c r="N12" s="13"/>
      <c r="O12" s="13"/>
      <c r="P12" s="13"/>
      <c r="Q12" s="13"/>
      <c r="R12" s="13"/>
      <c r="S12" s="13"/>
      <c r="T12" s="13"/>
      <c r="U12" s="13"/>
      <c r="V12" s="13"/>
      <c r="W12" s="13"/>
      <c r="X12" s="13"/>
      <c r="Y12" s="13"/>
      <c r="Z12" s="13"/>
      <c r="AA12" s="13"/>
    </row>
    <row r="13" spans="1:27" ht="18.95" customHeight="1" thickBot="1" x14ac:dyDescent="0.25">
      <c r="A13" s="64" t="s">
        <v>35</v>
      </c>
      <c r="B13" s="120">
        <f>SUM(B6:B12)</f>
        <v>58300</v>
      </c>
      <c r="C13" s="86">
        <f>SUM(C6:C12)</f>
        <v>53046</v>
      </c>
      <c r="D13" s="121">
        <f>SUM(D6:D12)</f>
        <v>57041</v>
      </c>
      <c r="E13" s="176">
        <f t="shared" si="0"/>
        <v>-2.1595197255574572E-2</v>
      </c>
      <c r="F13" s="136">
        <f>(D13/C13)-1</f>
        <v>7.5311993364249874E-2</v>
      </c>
      <c r="G13" s="13"/>
      <c r="H13" s="13"/>
      <c r="I13" s="13"/>
      <c r="J13" s="13"/>
      <c r="K13" s="13"/>
      <c r="L13" s="13"/>
      <c r="M13" s="13"/>
      <c r="N13" s="13"/>
      <c r="O13" s="13"/>
      <c r="P13" s="13"/>
      <c r="Q13" s="13"/>
      <c r="R13" s="13"/>
      <c r="S13" s="13"/>
      <c r="T13" s="13"/>
      <c r="U13" s="13"/>
      <c r="V13" s="13"/>
      <c r="W13" s="13"/>
      <c r="X13" s="13"/>
      <c r="Y13" s="13"/>
      <c r="Z13" s="13"/>
      <c r="AA13" s="13"/>
    </row>
    <row r="14" spans="1:27" ht="18.95" customHeight="1" x14ac:dyDescent="0.2">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row>
    <row r="15" spans="1:27" ht="18.95" customHeight="1" x14ac:dyDescent="0.2">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row>
    <row r="16" spans="1:27" ht="18.95" customHeight="1"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row>
    <row r="17" spans="1:27" ht="18.95"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row r="18" spans="1:27" ht="18.95" customHeight="1" x14ac:dyDescent="0.2">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spans="1:27" ht="18.9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ht="18.95" customHeigh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ht="18.95" customHeight="1" x14ac:dyDescent="0.2">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ht="18.95" customHeight="1" x14ac:dyDescent="0.2">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row>
    <row r="23" spans="1:27" ht="18.95" customHeight="1" x14ac:dyDescent="0.2">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ht="18.95" customHeigh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18.95" customHeight="1"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row>
    <row r="26" spans="1:27" ht="18.95" customHeight="1"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row>
    <row r="27" spans="1:27" ht="18.95" customHeight="1"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row>
    <row r="28" spans="1:27" ht="18.95" customHeight="1"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row>
    <row r="29" spans="1:27" ht="18.95" customHeight="1"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row>
    <row r="30" spans="1:27" ht="18.95" customHeight="1"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ht="18.95" customHeight="1"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ht="18.95" customHeight="1" x14ac:dyDescent="0.2">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sheetData>
  <mergeCells count="2">
    <mergeCell ref="A4:A5"/>
    <mergeCell ref="B4:F4"/>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13:D13"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A88C-8021-47E8-8046-8221D91C3710}">
  <sheetPr>
    <pageSetUpPr fitToPage="1"/>
  </sheetPr>
  <dimension ref="A1:AA34"/>
  <sheetViews>
    <sheetView showGridLines="0" zoomScaleNormal="100" workbookViewId="0">
      <selection activeCell="A14" sqref="A14"/>
    </sheetView>
  </sheetViews>
  <sheetFormatPr defaultColWidth="9.140625" defaultRowHeight="14.25" x14ac:dyDescent="0.2"/>
  <cols>
    <col min="1" max="1" width="18.7109375" style="27" customWidth="1"/>
    <col min="2" max="13" width="7.85546875" style="27" customWidth="1"/>
    <col min="14" max="14" width="3.5703125" style="27" customWidth="1"/>
    <col min="15" max="16384" width="9.140625" style="27"/>
  </cols>
  <sheetData>
    <row r="1" spans="1:27" ht="6" customHeight="1" x14ac:dyDescent="0.2"/>
    <row r="2" spans="1:27" ht="18.95" customHeight="1" x14ac:dyDescent="0.25">
      <c r="A2" s="11" t="s">
        <v>191</v>
      </c>
      <c r="B2" s="11"/>
      <c r="C2" s="11"/>
      <c r="D2" s="11"/>
      <c r="E2" s="11"/>
      <c r="F2" s="26"/>
      <c r="G2" s="13"/>
      <c r="H2" s="13"/>
      <c r="I2" s="13"/>
      <c r="J2" s="13"/>
      <c r="K2" s="13"/>
      <c r="L2" s="13"/>
      <c r="M2" s="13" t="s">
        <v>172</v>
      </c>
      <c r="N2" s="13"/>
      <c r="O2" s="13"/>
      <c r="P2" s="13"/>
      <c r="Q2" s="13"/>
      <c r="R2" s="13"/>
      <c r="S2" s="13"/>
      <c r="T2" s="13"/>
      <c r="U2" s="13"/>
      <c r="V2" s="13"/>
      <c r="W2" s="13"/>
      <c r="X2" s="13"/>
      <c r="Y2" s="13"/>
      <c r="Z2" s="13"/>
      <c r="AA2" s="13"/>
    </row>
    <row r="3" spans="1:27" ht="18.95" customHeight="1" thickBot="1" x14ac:dyDescent="0.3">
      <c r="A3" s="11"/>
      <c r="B3" s="12"/>
      <c r="C3" s="12"/>
      <c r="D3" s="12"/>
      <c r="E3" s="12"/>
      <c r="F3" s="13"/>
      <c r="G3" s="13"/>
      <c r="H3" s="13"/>
      <c r="I3" s="13"/>
      <c r="J3" s="13"/>
      <c r="K3" s="13"/>
      <c r="L3" s="13"/>
      <c r="M3" s="13"/>
      <c r="N3" s="13"/>
      <c r="O3" s="13"/>
      <c r="P3" s="13"/>
      <c r="Q3" s="13"/>
      <c r="R3" s="13"/>
      <c r="S3" s="13"/>
      <c r="T3" s="13"/>
      <c r="U3" s="13"/>
      <c r="V3" s="13"/>
      <c r="W3" s="13"/>
      <c r="X3" s="13"/>
      <c r="Y3" s="13"/>
      <c r="Z3" s="13"/>
      <c r="AA3" s="13"/>
    </row>
    <row r="4" spans="1:27" ht="18.95" customHeight="1" x14ac:dyDescent="0.2">
      <c r="A4" s="262" t="str">
        <f>+'1'!A4</f>
        <v>Janeiro-dezembro</v>
      </c>
      <c r="B4" s="257" t="s">
        <v>31</v>
      </c>
      <c r="C4" s="258"/>
      <c r="D4" s="259"/>
      <c r="E4" s="258" t="s">
        <v>18</v>
      </c>
      <c r="F4" s="258"/>
      <c r="G4" s="258"/>
      <c r="H4" s="257" t="s">
        <v>20</v>
      </c>
      <c r="I4" s="258"/>
      <c r="J4" s="259"/>
      <c r="K4" s="258" t="s">
        <v>150</v>
      </c>
      <c r="L4" s="258"/>
      <c r="M4" s="258"/>
      <c r="N4" s="13"/>
      <c r="O4" s="13"/>
      <c r="P4" s="13"/>
      <c r="Q4" s="13"/>
      <c r="R4" s="13"/>
      <c r="S4" s="13"/>
      <c r="T4" s="13"/>
      <c r="U4" s="13"/>
      <c r="V4" s="13"/>
      <c r="W4" s="13"/>
      <c r="X4" s="13"/>
      <c r="Y4" s="13"/>
      <c r="Z4" s="13"/>
      <c r="AA4" s="13"/>
    </row>
    <row r="5" spans="1:27" ht="30" customHeight="1" x14ac:dyDescent="0.2">
      <c r="A5" s="262"/>
      <c r="B5" s="81">
        <v>2019</v>
      </c>
      <c r="C5" s="65">
        <v>2022</v>
      </c>
      <c r="D5" s="71">
        <v>2023</v>
      </c>
      <c r="E5" s="60">
        <v>2019</v>
      </c>
      <c r="F5" s="60">
        <v>2022</v>
      </c>
      <c r="G5" s="62">
        <v>2023</v>
      </c>
      <c r="H5" s="63">
        <v>2019</v>
      </c>
      <c r="I5" s="60">
        <v>2022</v>
      </c>
      <c r="J5" s="61">
        <v>2023</v>
      </c>
      <c r="K5" s="60">
        <v>2019</v>
      </c>
      <c r="L5" s="60">
        <v>2022</v>
      </c>
      <c r="M5" s="62">
        <v>2023</v>
      </c>
      <c r="N5" s="13"/>
      <c r="O5" s="13"/>
      <c r="P5" s="13"/>
      <c r="Q5" s="13"/>
      <c r="R5" s="13"/>
      <c r="S5" s="13"/>
      <c r="T5" s="13"/>
      <c r="U5" s="13"/>
      <c r="V5" s="13"/>
      <c r="W5" s="13"/>
      <c r="X5" s="13"/>
      <c r="Y5" s="13"/>
      <c r="Z5" s="13"/>
      <c r="AA5" s="13"/>
    </row>
    <row r="6" spans="1:27" ht="17.100000000000001" customHeight="1" x14ac:dyDescent="0.2">
      <c r="A6" s="23" t="s">
        <v>105</v>
      </c>
      <c r="B6" s="89">
        <v>74</v>
      </c>
      <c r="C6" s="142">
        <v>70</v>
      </c>
      <c r="D6" s="143">
        <v>57</v>
      </c>
      <c r="E6" s="104">
        <v>463</v>
      </c>
      <c r="F6" s="104">
        <v>355</v>
      </c>
      <c r="G6" s="104">
        <v>359</v>
      </c>
      <c r="H6" s="141">
        <v>5186</v>
      </c>
      <c r="I6" s="142">
        <v>4319</v>
      </c>
      <c r="J6" s="143">
        <v>4457</v>
      </c>
      <c r="K6" s="104">
        <f>B6+E6+H6</f>
        <v>5723</v>
      </c>
      <c r="L6" s="104">
        <f t="shared" ref="L6:M6" si="0">C6+F6+I6</f>
        <v>4744</v>
      </c>
      <c r="M6" s="104">
        <f t="shared" si="0"/>
        <v>4873</v>
      </c>
      <c r="N6" s="13"/>
      <c r="O6" s="13"/>
      <c r="P6" s="13"/>
      <c r="Q6" s="13"/>
      <c r="R6" s="13"/>
      <c r="S6" s="13"/>
      <c r="T6" s="13"/>
      <c r="U6" s="13"/>
      <c r="V6" s="13"/>
      <c r="W6" s="13"/>
      <c r="X6" s="13"/>
      <c r="Y6" s="13"/>
      <c r="Z6" s="13"/>
      <c r="AA6" s="13"/>
    </row>
    <row r="7" spans="1:27" ht="17.100000000000001" customHeight="1" x14ac:dyDescent="0.2">
      <c r="A7" s="14" t="s">
        <v>140</v>
      </c>
      <c r="B7" s="177">
        <v>230</v>
      </c>
      <c r="C7" s="104">
        <v>223</v>
      </c>
      <c r="D7" s="105">
        <v>214</v>
      </c>
      <c r="E7" s="104">
        <v>961</v>
      </c>
      <c r="F7" s="104">
        <v>969</v>
      </c>
      <c r="G7" s="104">
        <v>955</v>
      </c>
      <c r="H7" s="103">
        <v>25835</v>
      </c>
      <c r="I7" s="104">
        <v>21498</v>
      </c>
      <c r="J7" s="105">
        <v>22640</v>
      </c>
      <c r="K7" s="104">
        <f t="shared" ref="K7:K13" si="1">B7+E7+H7</f>
        <v>27026</v>
      </c>
      <c r="L7" s="104">
        <f t="shared" ref="L7:L13" si="2">C7+F7+I7</f>
        <v>22690</v>
      </c>
      <c r="M7" s="104">
        <f t="shared" ref="M7:M13" si="3">D7+G7+J7</f>
        <v>23809</v>
      </c>
      <c r="N7" s="13"/>
      <c r="O7" s="13"/>
      <c r="P7" s="13"/>
      <c r="Q7" s="13"/>
      <c r="R7" s="13"/>
      <c r="S7" s="13"/>
      <c r="T7" s="13"/>
      <c r="U7" s="13"/>
      <c r="V7" s="13"/>
      <c r="W7" s="13"/>
      <c r="X7" s="13"/>
      <c r="Y7" s="13"/>
      <c r="Z7" s="13"/>
      <c r="AA7" s="13"/>
    </row>
    <row r="8" spans="1:27" ht="17.100000000000001" customHeight="1" x14ac:dyDescent="0.2">
      <c r="A8" s="14" t="s">
        <v>141</v>
      </c>
      <c r="B8" s="177">
        <v>8</v>
      </c>
      <c r="C8" s="104">
        <v>15</v>
      </c>
      <c r="D8" s="105">
        <v>8</v>
      </c>
      <c r="E8" s="104">
        <v>30</v>
      </c>
      <c r="F8" s="104">
        <v>29</v>
      </c>
      <c r="G8" s="104">
        <v>27</v>
      </c>
      <c r="H8" s="103">
        <v>559</v>
      </c>
      <c r="I8" s="104">
        <v>591</v>
      </c>
      <c r="J8" s="105">
        <v>496</v>
      </c>
      <c r="K8" s="104">
        <f t="shared" si="1"/>
        <v>597</v>
      </c>
      <c r="L8" s="104">
        <f t="shared" si="2"/>
        <v>635</v>
      </c>
      <c r="M8" s="104">
        <f t="shared" si="3"/>
        <v>531</v>
      </c>
      <c r="N8" s="13"/>
      <c r="O8" s="13"/>
      <c r="P8" s="13"/>
      <c r="Q8" s="13"/>
      <c r="R8" s="13"/>
      <c r="S8" s="13"/>
      <c r="T8" s="13"/>
      <c r="U8" s="13"/>
      <c r="V8" s="13"/>
      <c r="W8" s="13"/>
      <c r="X8" s="13"/>
      <c r="Y8" s="13"/>
      <c r="Z8" s="13"/>
      <c r="AA8" s="13"/>
    </row>
    <row r="9" spans="1:27" ht="17.100000000000001" customHeight="1" x14ac:dyDescent="0.2">
      <c r="A9" s="14" t="s">
        <v>136</v>
      </c>
      <c r="B9" s="177">
        <v>26</v>
      </c>
      <c r="C9" s="104">
        <v>20</v>
      </c>
      <c r="D9" s="105">
        <v>20</v>
      </c>
      <c r="E9" s="104">
        <v>144</v>
      </c>
      <c r="F9" s="104">
        <v>130</v>
      </c>
      <c r="G9" s="104">
        <v>124</v>
      </c>
      <c r="H9" s="103">
        <v>2276</v>
      </c>
      <c r="I9" s="104">
        <v>1685</v>
      </c>
      <c r="J9" s="105">
        <v>1695</v>
      </c>
      <c r="K9" s="104">
        <f t="shared" si="1"/>
        <v>2446</v>
      </c>
      <c r="L9" s="104">
        <f t="shared" si="2"/>
        <v>1835</v>
      </c>
      <c r="M9" s="104">
        <f t="shared" si="3"/>
        <v>1839</v>
      </c>
      <c r="N9" s="13"/>
      <c r="O9" s="13"/>
      <c r="P9" s="13"/>
      <c r="Q9" s="13"/>
      <c r="R9" s="13"/>
      <c r="S9" s="13"/>
      <c r="T9" s="13"/>
      <c r="U9" s="13"/>
      <c r="V9" s="13"/>
      <c r="W9" s="13"/>
      <c r="X9" s="13"/>
      <c r="Y9" s="13"/>
      <c r="Z9" s="13"/>
      <c r="AA9" s="13"/>
    </row>
    <row r="10" spans="1:27" ht="17.100000000000001" customHeight="1" x14ac:dyDescent="0.2">
      <c r="A10" s="14" t="s">
        <v>135</v>
      </c>
      <c r="B10" s="177">
        <v>93</v>
      </c>
      <c r="C10" s="104">
        <v>99</v>
      </c>
      <c r="D10" s="105">
        <v>124</v>
      </c>
      <c r="E10" s="104">
        <v>520</v>
      </c>
      <c r="F10" s="104">
        <v>562</v>
      </c>
      <c r="G10" s="104">
        <v>766</v>
      </c>
      <c r="H10" s="103">
        <v>6737</v>
      </c>
      <c r="I10" s="104">
        <v>7242</v>
      </c>
      <c r="J10" s="105">
        <v>8384</v>
      </c>
      <c r="K10" s="104">
        <f t="shared" si="1"/>
        <v>7350</v>
      </c>
      <c r="L10" s="104">
        <f t="shared" si="2"/>
        <v>7903</v>
      </c>
      <c r="M10" s="104">
        <f t="shared" si="3"/>
        <v>9274</v>
      </c>
      <c r="N10" s="13"/>
      <c r="O10" s="13"/>
      <c r="P10" s="13"/>
      <c r="Q10" s="13"/>
      <c r="R10" s="13"/>
      <c r="S10" s="13"/>
      <c r="T10" s="13"/>
      <c r="U10" s="13"/>
      <c r="V10" s="13"/>
      <c r="W10" s="13"/>
      <c r="X10" s="13"/>
      <c r="Y10" s="13"/>
      <c r="Z10" s="13"/>
      <c r="AA10" s="13"/>
    </row>
    <row r="11" spans="1:27" ht="17.100000000000001" customHeight="1" x14ac:dyDescent="0.2">
      <c r="A11" s="14" t="s">
        <v>106</v>
      </c>
      <c r="B11" s="177">
        <v>20</v>
      </c>
      <c r="C11" s="104">
        <v>19</v>
      </c>
      <c r="D11" s="105">
        <v>26</v>
      </c>
      <c r="E11" s="104">
        <v>112</v>
      </c>
      <c r="F11" s="104">
        <v>146</v>
      </c>
      <c r="G11" s="104">
        <v>163</v>
      </c>
      <c r="H11" s="103">
        <v>2104</v>
      </c>
      <c r="I11" s="104">
        <v>2717</v>
      </c>
      <c r="J11" s="105">
        <v>2983</v>
      </c>
      <c r="K11" s="104">
        <f t="shared" si="1"/>
        <v>2236</v>
      </c>
      <c r="L11" s="104">
        <f t="shared" si="2"/>
        <v>2882</v>
      </c>
      <c r="M11" s="104">
        <f t="shared" si="3"/>
        <v>3172</v>
      </c>
      <c r="N11" s="13"/>
      <c r="O11" s="13"/>
      <c r="P11" s="13"/>
      <c r="Q11" s="13"/>
      <c r="R11" s="13"/>
      <c r="S11" s="13"/>
      <c r="T11" s="13"/>
      <c r="U11" s="13"/>
      <c r="V11" s="13"/>
      <c r="W11" s="13"/>
      <c r="X11" s="13"/>
      <c r="Y11" s="13"/>
      <c r="Z11" s="13"/>
      <c r="AA11" s="13"/>
    </row>
    <row r="12" spans="1:27" ht="17.100000000000001" customHeight="1" x14ac:dyDescent="0.2">
      <c r="A12" s="14" t="s">
        <v>107</v>
      </c>
      <c r="B12" s="177">
        <v>15</v>
      </c>
      <c r="C12" s="104">
        <v>11</v>
      </c>
      <c r="D12" s="105">
        <v>12</v>
      </c>
      <c r="E12" s="104">
        <v>25</v>
      </c>
      <c r="F12" s="104">
        <v>20</v>
      </c>
      <c r="G12" s="104">
        <v>14</v>
      </c>
      <c r="H12" s="103">
        <v>102</v>
      </c>
      <c r="I12" s="104">
        <v>90</v>
      </c>
      <c r="J12" s="105">
        <v>104</v>
      </c>
      <c r="K12" s="104">
        <f t="shared" si="1"/>
        <v>142</v>
      </c>
      <c r="L12" s="104">
        <f t="shared" si="2"/>
        <v>121</v>
      </c>
      <c r="M12" s="104">
        <f t="shared" si="3"/>
        <v>130</v>
      </c>
      <c r="N12" s="13"/>
      <c r="O12" s="13"/>
      <c r="P12" s="13"/>
      <c r="Q12" s="13"/>
      <c r="R12" s="13"/>
      <c r="S12" s="13"/>
      <c r="T12" s="13"/>
      <c r="U12" s="13"/>
      <c r="V12" s="13"/>
      <c r="W12" s="13"/>
      <c r="X12" s="13"/>
      <c r="Y12" s="13"/>
      <c r="Z12" s="13"/>
      <c r="AA12" s="13"/>
    </row>
    <row r="13" spans="1:27" ht="17.100000000000001" customHeight="1" x14ac:dyDescent="0.2">
      <c r="A13" s="14" t="s">
        <v>142</v>
      </c>
      <c r="B13" s="177">
        <v>8</v>
      </c>
      <c r="C13" s="104">
        <v>5</v>
      </c>
      <c r="D13" s="105">
        <v>6</v>
      </c>
      <c r="E13" s="104">
        <v>46</v>
      </c>
      <c r="F13" s="104">
        <v>32</v>
      </c>
      <c r="G13" s="104">
        <v>29</v>
      </c>
      <c r="H13" s="103">
        <v>403</v>
      </c>
      <c r="I13" s="104">
        <v>314</v>
      </c>
      <c r="J13" s="105">
        <v>299</v>
      </c>
      <c r="K13" s="104">
        <f t="shared" si="1"/>
        <v>457</v>
      </c>
      <c r="L13" s="104">
        <f t="shared" si="2"/>
        <v>351</v>
      </c>
      <c r="M13" s="104">
        <f t="shared" si="3"/>
        <v>334</v>
      </c>
      <c r="N13" s="13"/>
      <c r="O13" s="13"/>
      <c r="P13" s="13"/>
      <c r="Q13" s="13"/>
      <c r="R13" s="13"/>
      <c r="S13" s="13"/>
      <c r="T13" s="13"/>
      <c r="U13" s="13"/>
      <c r="V13" s="13"/>
      <c r="W13" s="13"/>
      <c r="X13" s="13"/>
      <c r="Y13" s="13"/>
      <c r="Z13" s="13"/>
      <c r="AA13" s="13"/>
    </row>
    <row r="14" spans="1:27" ht="17.100000000000001" customHeight="1" thickBot="1" x14ac:dyDescent="0.25">
      <c r="A14" s="64" t="s">
        <v>35</v>
      </c>
      <c r="B14" s="120">
        <f>SUM(B6:B13)</f>
        <v>474</v>
      </c>
      <c r="C14" s="86">
        <f t="shared" ref="C14:M14" si="4">SUM(C6:C13)</f>
        <v>462</v>
      </c>
      <c r="D14" s="121">
        <f t="shared" si="4"/>
        <v>467</v>
      </c>
      <c r="E14" s="86">
        <f t="shared" si="4"/>
        <v>2301</v>
      </c>
      <c r="F14" s="86">
        <f t="shared" si="4"/>
        <v>2243</v>
      </c>
      <c r="G14" s="86">
        <f t="shared" si="4"/>
        <v>2437</v>
      </c>
      <c r="H14" s="120">
        <f t="shared" si="4"/>
        <v>43202</v>
      </c>
      <c r="I14" s="86">
        <f t="shared" si="4"/>
        <v>38456</v>
      </c>
      <c r="J14" s="121">
        <f t="shared" si="4"/>
        <v>41058</v>
      </c>
      <c r="K14" s="86">
        <f t="shared" si="4"/>
        <v>45977</v>
      </c>
      <c r="L14" s="86">
        <f t="shared" si="4"/>
        <v>41161</v>
      </c>
      <c r="M14" s="86">
        <f t="shared" si="4"/>
        <v>43962</v>
      </c>
      <c r="N14" s="13"/>
      <c r="O14" s="13"/>
      <c r="P14" s="13"/>
      <c r="Q14" s="13"/>
      <c r="R14" s="13"/>
      <c r="S14" s="13"/>
      <c r="T14" s="13"/>
      <c r="U14" s="13"/>
      <c r="V14" s="13"/>
      <c r="W14" s="13"/>
      <c r="X14" s="13"/>
      <c r="Y14" s="13"/>
      <c r="Z14" s="13"/>
      <c r="AA14" s="13"/>
    </row>
    <row r="15" spans="1:27" ht="18.95" customHeight="1" x14ac:dyDescent="0.2">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row>
    <row r="16" spans="1:27" ht="18.95" customHeight="1" x14ac:dyDescent="0.25">
      <c r="A16" s="11" t="s">
        <v>192</v>
      </c>
      <c r="B16" s="11"/>
      <c r="C16" s="11"/>
      <c r="D16" s="11"/>
      <c r="E16" s="26"/>
      <c r="F16" s="13"/>
      <c r="G16" s="13"/>
      <c r="H16" s="13"/>
      <c r="I16" s="13"/>
      <c r="J16" s="13"/>
      <c r="K16" s="13"/>
      <c r="L16" s="13"/>
      <c r="M16" s="13"/>
      <c r="N16" s="13"/>
      <c r="O16" s="13"/>
      <c r="P16" s="13"/>
      <c r="R16" s="13"/>
      <c r="S16" s="13"/>
      <c r="T16" s="13"/>
      <c r="U16" s="13"/>
      <c r="V16" s="13"/>
      <c r="W16" s="13"/>
      <c r="X16" s="13"/>
      <c r="Y16" s="13"/>
      <c r="Z16" s="13"/>
      <c r="AA16" s="13"/>
    </row>
    <row r="17" spans="1:27" ht="10.5" customHeight="1" thickBot="1" x14ac:dyDescent="0.3">
      <c r="A17" s="11"/>
      <c r="B17" s="12"/>
      <c r="C17" s="12"/>
      <c r="D17" s="12"/>
      <c r="E17" s="13"/>
      <c r="F17" s="13"/>
      <c r="G17" s="13"/>
      <c r="H17" s="13"/>
      <c r="I17" s="13"/>
      <c r="J17" s="13"/>
      <c r="K17" s="13"/>
      <c r="L17" s="13"/>
      <c r="M17" s="13"/>
      <c r="N17" s="13"/>
      <c r="O17" s="13"/>
      <c r="P17" s="13"/>
      <c r="Q17" s="13"/>
      <c r="R17" s="13"/>
      <c r="S17" s="13"/>
      <c r="T17" s="13"/>
      <c r="U17" s="13"/>
      <c r="V17" s="13"/>
      <c r="W17" s="13"/>
      <c r="X17" s="13"/>
      <c r="Y17" s="13"/>
      <c r="Z17" s="13"/>
      <c r="AA17" s="13"/>
    </row>
    <row r="18" spans="1:27" ht="18.95" customHeight="1" x14ac:dyDescent="0.2">
      <c r="A18" s="262" t="str">
        <f>+'1'!A4</f>
        <v>Janeiro-dezembro</v>
      </c>
      <c r="B18" s="257" t="s">
        <v>31</v>
      </c>
      <c r="C18" s="258"/>
      <c r="D18" s="259"/>
      <c r="E18" s="258" t="s">
        <v>18</v>
      </c>
      <c r="F18" s="258"/>
      <c r="G18" s="258"/>
      <c r="H18" s="257" t="s">
        <v>20</v>
      </c>
      <c r="I18" s="258"/>
      <c r="J18" s="259"/>
      <c r="K18" s="258" t="s">
        <v>150</v>
      </c>
      <c r="L18" s="258"/>
      <c r="M18" s="258"/>
      <c r="N18" s="13"/>
      <c r="O18" s="13"/>
      <c r="P18" s="13"/>
      <c r="Q18" s="13"/>
      <c r="R18" s="13"/>
      <c r="S18" s="13"/>
      <c r="T18" s="13"/>
      <c r="U18" s="13"/>
      <c r="V18" s="13"/>
      <c r="W18" s="13"/>
      <c r="X18" s="13"/>
      <c r="Y18" s="13"/>
      <c r="Z18" s="13"/>
      <c r="AA18" s="13"/>
    </row>
    <row r="19" spans="1:27" ht="18.95" customHeight="1" x14ac:dyDescent="0.2">
      <c r="A19" s="262"/>
      <c r="B19" s="271" t="s">
        <v>160</v>
      </c>
      <c r="C19" s="263"/>
      <c r="D19" s="263"/>
      <c r="E19" s="263"/>
      <c r="F19" s="263"/>
      <c r="G19" s="263"/>
      <c r="H19" s="263"/>
      <c r="I19" s="263"/>
      <c r="J19" s="263"/>
      <c r="K19" s="263"/>
      <c r="L19" s="263"/>
      <c r="M19" s="263"/>
      <c r="N19" s="13"/>
      <c r="O19" s="13"/>
      <c r="P19" s="13"/>
      <c r="Q19" s="13"/>
      <c r="R19" s="13"/>
      <c r="S19" s="13"/>
      <c r="T19" s="13"/>
      <c r="U19" s="13"/>
      <c r="V19" s="13"/>
      <c r="W19" s="13"/>
      <c r="X19" s="13"/>
      <c r="Y19" s="13"/>
      <c r="Z19" s="13"/>
      <c r="AA19" s="13"/>
    </row>
    <row r="20" spans="1:27" ht="18.95" customHeight="1" x14ac:dyDescent="0.2">
      <c r="A20" s="59"/>
      <c r="B20" s="68" t="s">
        <v>158</v>
      </c>
      <c r="C20" s="66" t="s">
        <v>159</v>
      </c>
      <c r="D20" s="66"/>
      <c r="E20" s="68" t="s">
        <v>158</v>
      </c>
      <c r="F20" s="66" t="s">
        <v>159</v>
      </c>
      <c r="G20" s="66"/>
      <c r="H20" s="68" t="s">
        <v>158</v>
      </c>
      <c r="I20" s="66" t="s">
        <v>159</v>
      </c>
      <c r="J20" s="69"/>
      <c r="K20" s="68" t="s">
        <v>158</v>
      </c>
      <c r="L20" s="66" t="s">
        <v>159</v>
      </c>
      <c r="M20" s="66"/>
      <c r="N20" s="13"/>
      <c r="O20" s="13"/>
      <c r="P20" s="13"/>
      <c r="Q20" s="13"/>
      <c r="R20" s="13"/>
      <c r="S20" s="13"/>
      <c r="T20" s="13"/>
      <c r="U20" s="13"/>
      <c r="V20" s="13"/>
      <c r="W20" s="13"/>
      <c r="X20" s="13"/>
      <c r="Y20" s="13"/>
      <c r="Z20" s="13"/>
      <c r="AA20" s="13"/>
    </row>
    <row r="21" spans="1:27" ht="17.100000000000001" customHeight="1" x14ac:dyDescent="0.2">
      <c r="A21" s="17" t="s">
        <v>105</v>
      </c>
      <c r="B21" s="122">
        <f>(D6/B6)-1</f>
        <v>-0.22972972972972971</v>
      </c>
      <c r="C21" s="123">
        <f>(D6/C6)-1</f>
        <v>-0.18571428571428572</v>
      </c>
      <c r="D21" s="146"/>
      <c r="E21" s="126">
        <f>(G6/E6)-1</f>
        <v>-0.22462203023758098</v>
      </c>
      <c r="F21" s="126">
        <f>(G6/F6)-1</f>
        <v>1.1267605633802802E-2</v>
      </c>
      <c r="G21" s="124"/>
      <c r="H21" s="122">
        <f>(J6/H6)-1</f>
        <v>-0.14057076745082919</v>
      </c>
      <c r="I21" s="123">
        <f>(J6/I6)-1</f>
        <v>3.1951840703866585E-2</v>
      </c>
      <c r="J21" s="146"/>
      <c r="K21" s="126">
        <f>(M6/K6)-1</f>
        <v>-0.14852350165996853</v>
      </c>
      <c r="L21" s="126">
        <f>(M6/L6)-1</f>
        <v>2.7192242833052216E-2</v>
      </c>
      <c r="M21" s="13"/>
      <c r="N21" s="13"/>
      <c r="O21" s="13"/>
      <c r="P21" s="13"/>
      <c r="Q21" s="13"/>
      <c r="R21" s="13"/>
      <c r="S21" s="13"/>
      <c r="T21" s="13"/>
      <c r="U21" s="13"/>
      <c r="V21" s="13"/>
      <c r="W21" s="13"/>
      <c r="X21" s="13"/>
      <c r="Y21" s="13"/>
      <c r="Z21" s="13"/>
      <c r="AA21" s="13"/>
    </row>
    <row r="22" spans="1:27" ht="17.100000000000001" customHeight="1" x14ac:dyDescent="0.2">
      <c r="A22" s="17" t="s">
        <v>140</v>
      </c>
      <c r="B22" s="125">
        <f t="shared" ref="B22:B29" si="5">(D7/B7)-1</f>
        <v>-6.956521739130439E-2</v>
      </c>
      <c r="C22" s="126">
        <f>(D7/C7)-1</f>
        <v>-4.035874439461884E-2</v>
      </c>
      <c r="D22" s="127"/>
      <c r="E22" s="126">
        <f t="shared" ref="E22:E29" si="6">(G7/E7)-1</f>
        <v>-6.2434963579605096E-3</v>
      </c>
      <c r="F22" s="126">
        <f>(G7/F7)-1</f>
        <v>-1.4447884416924683E-2</v>
      </c>
      <c r="G22" s="124"/>
      <c r="H22" s="125">
        <f t="shared" ref="H22:H29" si="7">(J7/H7)-1</f>
        <v>-0.12366944068124641</v>
      </c>
      <c r="I22" s="126">
        <f>(J7/I7)-1</f>
        <v>5.3121220578658424E-2</v>
      </c>
      <c r="J22" s="127"/>
      <c r="K22" s="126">
        <f t="shared" ref="K22:K29" si="8">(M7/K7)-1</f>
        <v>-0.11903352327388439</v>
      </c>
      <c r="L22" s="126">
        <f>(M7/L7)-1</f>
        <v>4.9316879682679504E-2</v>
      </c>
      <c r="M22" s="13"/>
      <c r="N22" s="13"/>
      <c r="O22" s="13"/>
      <c r="P22" s="13"/>
      <c r="Q22" s="13"/>
      <c r="R22" s="13"/>
      <c r="S22" s="13"/>
      <c r="T22" s="13"/>
      <c r="U22" s="13"/>
      <c r="V22" s="13"/>
      <c r="W22" s="13"/>
      <c r="X22" s="13"/>
      <c r="Y22" s="13"/>
      <c r="Z22" s="13"/>
      <c r="AA22" s="13"/>
    </row>
    <row r="23" spans="1:27" ht="17.100000000000001" customHeight="1" x14ac:dyDescent="0.2">
      <c r="A23" s="17" t="s">
        <v>141</v>
      </c>
      <c r="B23" s="125">
        <f t="shared" si="5"/>
        <v>0</v>
      </c>
      <c r="C23" s="126">
        <f t="shared" ref="C23:C29" si="9">(D8/C8)-1</f>
        <v>-0.46666666666666667</v>
      </c>
      <c r="D23" s="127"/>
      <c r="E23" s="126">
        <f t="shared" si="6"/>
        <v>-9.9999999999999978E-2</v>
      </c>
      <c r="F23" s="126">
        <f t="shared" ref="F23:F29" si="10">(G8/F8)-1</f>
        <v>-6.8965517241379337E-2</v>
      </c>
      <c r="G23" s="124"/>
      <c r="H23" s="125">
        <f t="shared" si="7"/>
        <v>-0.11270125223613592</v>
      </c>
      <c r="I23" s="126">
        <f t="shared" ref="I23:I29" si="11">(J8/I8)-1</f>
        <v>-0.16074450084602365</v>
      </c>
      <c r="J23" s="127"/>
      <c r="K23" s="126">
        <f t="shared" si="8"/>
        <v>-0.11055276381909551</v>
      </c>
      <c r="L23" s="126">
        <f t="shared" ref="L23:L29" si="12">(M8/L8)-1</f>
        <v>-0.16377952755905512</v>
      </c>
      <c r="M23" s="13"/>
      <c r="N23" s="13"/>
      <c r="O23" s="13"/>
      <c r="P23" s="13"/>
      <c r="Q23" s="13"/>
      <c r="R23" s="13"/>
      <c r="S23" s="13"/>
      <c r="T23" s="13"/>
      <c r="U23" s="13"/>
      <c r="V23" s="13"/>
      <c r="W23" s="13"/>
      <c r="X23" s="13"/>
      <c r="Y23" s="13"/>
      <c r="Z23" s="13"/>
      <c r="AA23" s="13"/>
    </row>
    <row r="24" spans="1:27" ht="17.100000000000001" customHeight="1" x14ac:dyDescent="0.2">
      <c r="A24" s="17" t="s">
        <v>136</v>
      </c>
      <c r="B24" s="125">
        <f t="shared" si="5"/>
        <v>-0.23076923076923073</v>
      </c>
      <c r="C24" s="126">
        <f t="shared" si="9"/>
        <v>0</v>
      </c>
      <c r="D24" s="127"/>
      <c r="E24" s="126">
        <f t="shared" si="6"/>
        <v>-0.13888888888888884</v>
      </c>
      <c r="F24" s="126">
        <f t="shared" si="10"/>
        <v>-4.6153846153846101E-2</v>
      </c>
      <c r="G24" s="124"/>
      <c r="H24" s="125">
        <f t="shared" si="7"/>
        <v>-0.25527240773286464</v>
      </c>
      <c r="I24" s="126">
        <f t="shared" si="11"/>
        <v>5.9347181008901906E-3</v>
      </c>
      <c r="J24" s="127"/>
      <c r="K24" s="126">
        <f t="shared" si="8"/>
        <v>-0.24816026165167615</v>
      </c>
      <c r="L24" s="126">
        <f t="shared" si="12"/>
        <v>2.1798365122616126E-3</v>
      </c>
      <c r="M24" s="13"/>
      <c r="N24" s="13"/>
      <c r="O24" s="13"/>
      <c r="P24" s="13"/>
      <c r="Q24" s="13"/>
      <c r="R24" s="13"/>
      <c r="S24" s="13"/>
      <c r="T24" s="13"/>
      <c r="U24" s="13"/>
      <c r="V24" s="13"/>
      <c r="W24" s="13"/>
      <c r="X24" s="13"/>
      <c r="Y24" s="13"/>
      <c r="Z24" s="13"/>
      <c r="AA24" s="13"/>
    </row>
    <row r="25" spans="1:27" ht="17.100000000000001" customHeight="1" x14ac:dyDescent="0.2">
      <c r="A25" s="17" t="s">
        <v>135</v>
      </c>
      <c r="B25" s="125">
        <f t="shared" si="5"/>
        <v>0.33333333333333326</v>
      </c>
      <c r="C25" s="126">
        <f t="shared" si="9"/>
        <v>0.2525252525252526</v>
      </c>
      <c r="D25" s="127"/>
      <c r="E25" s="126">
        <f t="shared" si="6"/>
        <v>0.47307692307692317</v>
      </c>
      <c r="F25" s="126">
        <f t="shared" si="10"/>
        <v>0.36298932384341631</v>
      </c>
      <c r="G25" s="124"/>
      <c r="H25" s="125">
        <f t="shared" si="7"/>
        <v>0.24447083271485814</v>
      </c>
      <c r="I25" s="126">
        <f t="shared" si="11"/>
        <v>0.15769124551228941</v>
      </c>
      <c r="J25" s="127"/>
      <c r="K25" s="126">
        <f t="shared" si="8"/>
        <v>0.2617687074829933</v>
      </c>
      <c r="L25" s="126">
        <f t="shared" si="12"/>
        <v>0.1734784259142097</v>
      </c>
      <c r="M25" s="13"/>
      <c r="N25" s="13"/>
      <c r="O25" s="13"/>
      <c r="P25" s="13"/>
      <c r="Q25" s="13"/>
      <c r="R25" s="13"/>
      <c r="S25" s="13"/>
      <c r="T25" s="13"/>
      <c r="U25" s="13"/>
      <c r="V25" s="13"/>
      <c r="W25" s="13"/>
      <c r="X25" s="13"/>
      <c r="Y25" s="13"/>
      <c r="Z25" s="13"/>
      <c r="AA25" s="13"/>
    </row>
    <row r="26" spans="1:27" ht="17.100000000000001" customHeight="1" x14ac:dyDescent="0.2">
      <c r="A26" s="17" t="s">
        <v>106</v>
      </c>
      <c r="B26" s="125">
        <f t="shared" si="5"/>
        <v>0.30000000000000004</v>
      </c>
      <c r="C26" s="126">
        <f t="shared" si="9"/>
        <v>0.36842105263157898</v>
      </c>
      <c r="D26" s="127"/>
      <c r="E26" s="126">
        <f t="shared" si="6"/>
        <v>0.45535714285714279</v>
      </c>
      <c r="F26" s="126">
        <f t="shared" si="10"/>
        <v>0.11643835616438358</v>
      </c>
      <c r="G26" s="124"/>
      <c r="H26" s="125">
        <f t="shared" si="7"/>
        <v>0.41777566539923949</v>
      </c>
      <c r="I26" s="126">
        <f t="shared" si="11"/>
        <v>9.7902097902097918E-2</v>
      </c>
      <c r="J26" s="127"/>
      <c r="K26" s="126">
        <f t="shared" si="8"/>
        <v>0.41860465116279078</v>
      </c>
      <c r="L26" s="126">
        <f t="shared" si="12"/>
        <v>0.10062456627342131</v>
      </c>
      <c r="M26" s="13"/>
      <c r="N26" s="13"/>
      <c r="O26" s="13"/>
      <c r="P26" s="13"/>
      <c r="Q26" s="13"/>
      <c r="R26" s="13"/>
      <c r="S26" s="13"/>
      <c r="T26" s="13"/>
      <c r="U26" s="13"/>
      <c r="V26" s="13"/>
      <c r="W26" s="13"/>
      <c r="X26" s="13"/>
      <c r="Y26" s="13"/>
      <c r="Z26" s="13"/>
      <c r="AA26" s="13"/>
    </row>
    <row r="27" spans="1:27" ht="17.100000000000001" customHeight="1" x14ac:dyDescent="0.2">
      <c r="A27" s="17" t="s">
        <v>107</v>
      </c>
      <c r="B27" s="125">
        <f t="shared" si="5"/>
        <v>-0.19999999999999996</v>
      </c>
      <c r="C27" s="126">
        <f>(D12/C12)-1</f>
        <v>9.0909090909090828E-2</v>
      </c>
      <c r="D27" s="127"/>
      <c r="E27" s="126">
        <f t="shared" si="6"/>
        <v>-0.43999999999999995</v>
      </c>
      <c r="F27" s="126">
        <f>(G12/F12)-1</f>
        <v>-0.30000000000000004</v>
      </c>
      <c r="G27" s="124"/>
      <c r="H27" s="125">
        <f t="shared" si="7"/>
        <v>1.9607843137254832E-2</v>
      </c>
      <c r="I27" s="126">
        <f>(J12/I12)-1</f>
        <v>0.15555555555555545</v>
      </c>
      <c r="J27" s="127"/>
      <c r="K27" s="126">
        <f t="shared" si="8"/>
        <v>-8.4507042253521125E-2</v>
      </c>
      <c r="L27" s="126">
        <f>(M12/L12)-1</f>
        <v>7.4380165289256173E-2</v>
      </c>
      <c r="M27" s="13"/>
      <c r="N27" s="13"/>
      <c r="O27" s="13"/>
      <c r="P27" s="13"/>
      <c r="Q27" s="13"/>
      <c r="R27" s="13"/>
      <c r="S27" s="13"/>
      <c r="T27" s="13"/>
      <c r="U27" s="13"/>
      <c r="V27" s="13"/>
      <c r="W27" s="13"/>
      <c r="X27" s="13"/>
      <c r="Y27" s="13"/>
      <c r="Z27" s="13"/>
      <c r="AA27" s="13"/>
    </row>
    <row r="28" spans="1:27" ht="17.100000000000001" customHeight="1" x14ac:dyDescent="0.2">
      <c r="A28" s="14" t="s">
        <v>142</v>
      </c>
      <c r="B28" s="125">
        <f t="shared" si="5"/>
        <v>-0.25</v>
      </c>
      <c r="C28" s="126">
        <f t="shared" si="9"/>
        <v>0.19999999999999996</v>
      </c>
      <c r="D28" s="127"/>
      <c r="E28" s="126">
        <f t="shared" si="6"/>
        <v>-0.36956521739130432</v>
      </c>
      <c r="F28" s="126">
        <f t="shared" si="10"/>
        <v>-9.375E-2</v>
      </c>
      <c r="G28" s="124"/>
      <c r="H28" s="125">
        <f t="shared" si="7"/>
        <v>-0.25806451612903225</v>
      </c>
      <c r="I28" s="126">
        <f t="shared" si="11"/>
        <v>-4.7770700636942665E-2</v>
      </c>
      <c r="J28" s="127"/>
      <c r="K28" s="126">
        <f t="shared" si="8"/>
        <v>-0.26914660831509851</v>
      </c>
      <c r="L28" s="126">
        <f t="shared" si="12"/>
        <v>-4.8433048433048409E-2</v>
      </c>
      <c r="M28" s="13"/>
      <c r="N28" s="13"/>
      <c r="O28" s="13"/>
      <c r="P28" s="13"/>
      <c r="Q28" s="13"/>
      <c r="R28" s="13"/>
      <c r="S28" s="13"/>
      <c r="T28" s="13"/>
      <c r="U28" s="13"/>
      <c r="V28" s="13"/>
      <c r="W28" s="13"/>
      <c r="X28" s="13"/>
      <c r="Y28" s="13"/>
      <c r="Z28" s="13"/>
      <c r="AA28" s="13"/>
    </row>
    <row r="29" spans="1:27" ht="17.100000000000001" customHeight="1" thickBot="1" x14ac:dyDescent="0.25">
      <c r="A29" s="64" t="s">
        <v>35</v>
      </c>
      <c r="B29" s="178">
        <f t="shared" si="5"/>
        <v>-1.4767932489451518E-2</v>
      </c>
      <c r="C29" s="179">
        <f t="shared" si="9"/>
        <v>1.0822510822510845E-2</v>
      </c>
      <c r="D29" s="180"/>
      <c r="E29" s="129">
        <f t="shared" si="6"/>
        <v>5.9104737070838853E-2</v>
      </c>
      <c r="F29" s="129">
        <f t="shared" si="10"/>
        <v>8.6491306286223812E-2</v>
      </c>
      <c r="G29" s="174"/>
      <c r="H29" s="128">
        <f t="shared" si="7"/>
        <v>-4.9627332067959773E-2</v>
      </c>
      <c r="I29" s="129">
        <f t="shared" si="11"/>
        <v>6.7661743291033805E-2</v>
      </c>
      <c r="J29" s="180"/>
      <c r="K29" s="129">
        <f t="shared" si="8"/>
        <v>-4.3826260956565277E-2</v>
      </c>
      <c r="L29" s="129">
        <f t="shared" si="12"/>
        <v>6.8049853016204587E-2</v>
      </c>
      <c r="M29" s="70"/>
      <c r="N29" s="13"/>
      <c r="O29" s="13"/>
      <c r="P29" s="13"/>
      <c r="Q29" s="13"/>
      <c r="R29" s="13"/>
      <c r="S29" s="13"/>
      <c r="T29" s="13"/>
      <c r="U29" s="13"/>
      <c r="V29" s="13"/>
      <c r="W29" s="13"/>
      <c r="X29" s="13"/>
      <c r="Y29" s="13"/>
      <c r="Z29" s="13"/>
      <c r="AA29" s="13"/>
    </row>
    <row r="30" spans="1:27" ht="18.95" customHeight="1"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ht="18.95" customHeight="1"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ht="18.95" customHeight="1" x14ac:dyDescent="0.2">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ht="18.95" customHeight="1"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sheetData>
  <mergeCells count="11">
    <mergeCell ref="A4:A5"/>
    <mergeCell ref="B4:D4"/>
    <mergeCell ref="E4:G4"/>
    <mergeCell ref="H4:J4"/>
    <mergeCell ref="K4:M4"/>
    <mergeCell ref="A18:A19"/>
    <mergeCell ref="B19:M19"/>
    <mergeCell ref="B18:D18"/>
    <mergeCell ref="E18:G18"/>
    <mergeCell ref="H18:J18"/>
    <mergeCell ref="K18:M18"/>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J14"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BBB81-201F-4795-B442-0FFD469FC0C9}">
  <sheetPr>
    <pageSetUpPr fitToPage="1"/>
  </sheetPr>
  <dimension ref="A2:S24"/>
  <sheetViews>
    <sheetView showGridLines="0" zoomScaleNormal="100" workbookViewId="0"/>
  </sheetViews>
  <sheetFormatPr defaultColWidth="9.140625" defaultRowHeight="14.25" x14ac:dyDescent="0.2"/>
  <cols>
    <col min="1" max="1" width="26.85546875" style="27" customWidth="1"/>
    <col min="2" max="2" width="68.28515625" style="27" customWidth="1"/>
    <col min="3" max="3" width="10" style="27" customWidth="1"/>
    <col min="4" max="4" width="9.7109375" style="27" customWidth="1"/>
    <col min="5" max="5" width="8.28515625" style="27" customWidth="1"/>
    <col min="6" max="6" width="9.28515625" style="27" customWidth="1"/>
    <col min="7" max="7" width="11.42578125" style="27" customWidth="1"/>
    <col min="8" max="8" width="2.7109375" style="27" customWidth="1"/>
    <col min="9" max="16384" width="9.140625" style="27"/>
  </cols>
  <sheetData>
    <row r="2" spans="1:19" ht="15.75" x14ac:dyDescent="0.25">
      <c r="A2" s="11" t="s">
        <v>202</v>
      </c>
      <c r="B2" s="11"/>
      <c r="C2" s="11"/>
      <c r="D2" s="11"/>
      <c r="E2" s="11"/>
      <c r="F2" s="11"/>
      <c r="G2" s="13"/>
      <c r="H2" s="13"/>
      <c r="I2" s="13"/>
      <c r="J2" s="13"/>
      <c r="K2" s="13"/>
      <c r="L2" s="13"/>
      <c r="M2" s="13"/>
      <c r="N2" s="13"/>
      <c r="O2" s="13"/>
      <c r="P2" s="13"/>
      <c r="Q2" s="13"/>
      <c r="R2" s="13"/>
      <c r="S2" s="13"/>
    </row>
    <row r="4" spans="1:19" ht="33" customHeight="1" x14ac:dyDescent="0.2">
      <c r="A4" s="217" t="s">
        <v>228</v>
      </c>
      <c r="B4" s="229" t="s">
        <v>229</v>
      </c>
      <c r="C4" s="230" t="s">
        <v>240</v>
      </c>
      <c r="D4" s="230" t="s">
        <v>241</v>
      </c>
      <c r="E4" s="230" t="s">
        <v>196</v>
      </c>
    </row>
    <row r="5" spans="1:19" ht="40.9" customHeight="1" thickBot="1" x14ac:dyDescent="0.25">
      <c r="A5" s="231" t="s">
        <v>230</v>
      </c>
      <c r="B5" s="232" t="s">
        <v>231</v>
      </c>
      <c r="C5" s="233">
        <v>211</v>
      </c>
      <c r="D5" s="234">
        <v>211</v>
      </c>
      <c r="E5" s="235">
        <v>0.45182012847965741</v>
      </c>
    </row>
    <row r="6" spans="1:19" ht="19.149999999999999" customHeight="1" x14ac:dyDescent="0.2">
      <c r="A6" s="277" t="s">
        <v>232</v>
      </c>
      <c r="B6" s="236" t="s">
        <v>175</v>
      </c>
      <c r="C6" s="237">
        <v>25</v>
      </c>
      <c r="D6" s="237">
        <v>25</v>
      </c>
      <c r="E6" s="238">
        <v>5.353319057815846E-2</v>
      </c>
    </row>
    <row r="7" spans="1:19" ht="19.149999999999999" customHeight="1" x14ac:dyDescent="0.2">
      <c r="A7" s="278"/>
      <c r="B7" s="239" t="s">
        <v>176</v>
      </c>
      <c r="C7" s="63">
        <v>7</v>
      </c>
      <c r="D7" s="63">
        <v>7</v>
      </c>
      <c r="E7" s="240">
        <v>1.4989293361884369E-2</v>
      </c>
    </row>
    <row r="8" spans="1:19" ht="19.149999999999999" customHeight="1" x14ac:dyDescent="0.2">
      <c r="A8" s="278"/>
      <c r="B8" s="239" t="s">
        <v>195</v>
      </c>
      <c r="C8" s="63">
        <v>3</v>
      </c>
      <c r="D8" s="63">
        <v>3</v>
      </c>
      <c r="E8" s="240">
        <v>6.4239828693790149E-3</v>
      </c>
    </row>
    <row r="9" spans="1:19" ht="19.149999999999999" customHeight="1" x14ac:dyDescent="0.2">
      <c r="A9" s="278"/>
      <c r="B9" s="239" t="s">
        <v>233</v>
      </c>
      <c r="C9" s="63">
        <v>2</v>
      </c>
      <c r="D9" s="63">
        <v>2</v>
      </c>
      <c r="E9" s="240">
        <v>4.2826552462526769E-3</v>
      </c>
    </row>
    <row r="10" spans="1:19" ht="19.149999999999999" customHeight="1" x14ac:dyDescent="0.2">
      <c r="A10" s="278"/>
      <c r="B10" s="239" t="s">
        <v>234</v>
      </c>
      <c r="C10" s="63">
        <v>2</v>
      </c>
      <c r="D10" s="63">
        <v>2</v>
      </c>
      <c r="E10" s="240">
        <v>4.2826552462526769E-3</v>
      </c>
    </row>
    <row r="11" spans="1:19" ht="19.149999999999999" customHeight="1" x14ac:dyDescent="0.2">
      <c r="A11" s="278"/>
      <c r="B11" s="239" t="s">
        <v>235</v>
      </c>
      <c r="C11" s="63">
        <v>1</v>
      </c>
      <c r="D11" s="63">
        <v>1</v>
      </c>
      <c r="E11" s="240">
        <v>2.1413276231263384E-3</v>
      </c>
    </row>
    <row r="12" spans="1:19" ht="19.149999999999999" customHeight="1" x14ac:dyDescent="0.2">
      <c r="A12" s="278"/>
      <c r="B12" s="239" t="s">
        <v>236</v>
      </c>
      <c r="C12" s="63">
        <v>1</v>
      </c>
      <c r="D12" s="63">
        <v>1</v>
      </c>
      <c r="E12" s="240">
        <v>2.1413276231263384E-3</v>
      </c>
    </row>
    <row r="13" spans="1:19" ht="19.149999999999999" customHeight="1" x14ac:dyDescent="0.2">
      <c r="A13" s="278"/>
      <c r="B13" s="239" t="s">
        <v>237</v>
      </c>
      <c r="C13" s="63">
        <v>1</v>
      </c>
      <c r="D13" s="63">
        <v>1</v>
      </c>
      <c r="E13" s="240">
        <v>2.1413276231263384E-3</v>
      </c>
    </row>
    <row r="14" spans="1:19" ht="19.149999999999999" customHeight="1" thickBot="1" x14ac:dyDescent="0.25">
      <c r="A14" s="279"/>
      <c r="B14" s="241" t="s">
        <v>200</v>
      </c>
      <c r="C14" s="242" t="s">
        <v>238</v>
      </c>
      <c r="D14" s="234">
        <v>42</v>
      </c>
      <c r="E14" s="235">
        <v>8.9935760171306209E-2</v>
      </c>
    </row>
    <row r="15" spans="1:19" ht="19.149999999999999" customHeight="1" x14ac:dyDescent="0.2">
      <c r="A15" s="278" t="s">
        <v>239</v>
      </c>
      <c r="B15" s="239" t="s">
        <v>205</v>
      </c>
      <c r="C15" s="63">
        <v>9</v>
      </c>
      <c r="D15" s="63">
        <v>18</v>
      </c>
      <c r="E15" s="240">
        <v>3.8543897216274089E-2</v>
      </c>
    </row>
    <row r="16" spans="1:19" ht="19.149999999999999" customHeight="1" x14ac:dyDescent="0.2">
      <c r="A16" s="278"/>
      <c r="B16" s="239" t="s">
        <v>206</v>
      </c>
      <c r="C16" s="63">
        <v>7</v>
      </c>
      <c r="D16" s="63">
        <v>7</v>
      </c>
      <c r="E16" s="240">
        <v>1.4989293361884369E-2</v>
      </c>
    </row>
    <row r="17" spans="1:5" ht="19.149999999999999" customHeight="1" x14ac:dyDescent="0.2">
      <c r="A17" s="278"/>
      <c r="B17" s="239" t="s">
        <v>95</v>
      </c>
      <c r="C17" s="63">
        <v>5</v>
      </c>
      <c r="D17" s="63">
        <v>5</v>
      </c>
      <c r="E17" s="240">
        <v>1.0706638115631691E-2</v>
      </c>
    </row>
    <row r="18" spans="1:5" ht="19.149999999999999" customHeight="1" x14ac:dyDescent="0.2">
      <c r="A18" s="278"/>
      <c r="B18" s="239" t="s">
        <v>199</v>
      </c>
      <c r="C18" s="63">
        <v>4</v>
      </c>
      <c r="D18" s="63">
        <v>16</v>
      </c>
      <c r="E18" s="240">
        <v>3.4261241970021415E-2</v>
      </c>
    </row>
    <row r="19" spans="1:5" ht="33" customHeight="1" x14ac:dyDescent="0.2">
      <c r="A19" s="278"/>
      <c r="B19" s="239" t="s">
        <v>207</v>
      </c>
      <c r="C19" s="63">
        <v>3</v>
      </c>
      <c r="D19" s="63">
        <v>42</v>
      </c>
      <c r="E19" s="240">
        <v>8.9935760171306209E-2</v>
      </c>
    </row>
    <row r="20" spans="1:5" ht="74.45" customHeight="1" x14ac:dyDescent="0.2">
      <c r="A20" s="278"/>
      <c r="B20" s="239" t="s">
        <v>208</v>
      </c>
      <c r="C20" s="63">
        <v>2</v>
      </c>
      <c r="D20" s="63">
        <v>60</v>
      </c>
      <c r="E20" s="240">
        <v>0.1284796573875803</v>
      </c>
    </row>
    <row r="21" spans="1:5" ht="153.6" customHeight="1" x14ac:dyDescent="0.2">
      <c r="A21" s="278"/>
      <c r="B21" s="239" t="s">
        <v>209</v>
      </c>
      <c r="C21" s="63">
        <v>1</v>
      </c>
      <c r="D21" s="63">
        <v>66</v>
      </c>
      <c r="E21" s="240">
        <v>0.14132762312633834</v>
      </c>
    </row>
    <row r="22" spans="1:5" ht="19.149999999999999" customHeight="1" thickBot="1" x14ac:dyDescent="0.25">
      <c r="A22" s="279"/>
      <c r="B22" s="243" t="s">
        <v>200</v>
      </c>
      <c r="C22" s="244" t="s">
        <v>238</v>
      </c>
      <c r="D22" s="245">
        <v>214</v>
      </c>
      <c r="E22" s="246">
        <v>0.45824411134903636</v>
      </c>
    </row>
    <row r="23" spans="1:5" ht="19.149999999999999" customHeight="1" thickBot="1" x14ac:dyDescent="0.25">
      <c r="A23" s="247"/>
      <c r="B23" s="248" t="s">
        <v>197</v>
      </c>
      <c r="C23" s="249" t="s">
        <v>238</v>
      </c>
      <c r="D23" s="249">
        <v>467</v>
      </c>
      <c r="E23" s="250">
        <v>1</v>
      </c>
    </row>
    <row r="24" spans="1:5" x14ac:dyDescent="0.2">
      <c r="A24" s="43"/>
      <c r="B24" s="43"/>
      <c r="C24" s="43"/>
    </row>
  </sheetData>
  <mergeCells count="2">
    <mergeCell ref="A6:A14"/>
    <mergeCell ref="A15:A22"/>
  </mergeCells>
  <printOptions horizontalCentered="1"/>
  <pageMargins left="0.23622047244094491" right="0.23622047244094491" top="0.74803149606299213" bottom="0.74803149606299213" header="0.31496062992125984" footer="0.31496062992125984"/>
  <pageSetup paperSize="9" scale="91"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6CD42-E899-4D01-9F75-297596427D4E}">
  <sheetPr>
    <pageSetUpPr fitToPage="1"/>
  </sheetPr>
  <dimension ref="A1:AA20"/>
  <sheetViews>
    <sheetView showGridLines="0" zoomScaleNormal="100" workbookViewId="0"/>
  </sheetViews>
  <sheetFormatPr defaultColWidth="9.140625" defaultRowHeight="14.25" x14ac:dyDescent="0.2"/>
  <cols>
    <col min="1" max="1" width="18.7109375" style="27" customWidth="1"/>
    <col min="2" max="13" width="7.85546875" style="27" customWidth="1"/>
    <col min="14" max="14" width="7" style="27" customWidth="1"/>
    <col min="15" max="16384" width="9.140625" style="27"/>
  </cols>
  <sheetData>
    <row r="1" spans="1:27" ht="5.25" customHeight="1" x14ac:dyDescent="0.2"/>
    <row r="2" spans="1:27" ht="18.95" customHeight="1" x14ac:dyDescent="0.25">
      <c r="A2" s="11" t="s">
        <v>243</v>
      </c>
      <c r="B2" s="11"/>
      <c r="C2" s="11"/>
      <c r="D2" s="11"/>
      <c r="E2" s="12"/>
      <c r="F2" s="13"/>
      <c r="G2" s="13"/>
      <c r="H2" s="13"/>
      <c r="I2" s="13"/>
      <c r="J2" s="13"/>
      <c r="K2" s="13"/>
      <c r="L2" s="13"/>
      <c r="M2" s="13"/>
      <c r="N2" s="13"/>
      <c r="O2" s="13"/>
      <c r="P2" s="13"/>
      <c r="Q2" s="13"/>
      <c r="R2" s="13"/>
      <c r="S2" s="13"/>
      <c r="T2" s="13"/>
      <c r="U2" s="13"/>
      <c r="V2" s="13"/>
      <c r="W2" s="13"/>
      <c r="X2" s="13"/>
      <c r="Y2" s="13"/>
      <c r="Z2" s="13"/>
      <c r="AA2" s="13"/>
    </row>
    <row r="3" spans="1:27" ht="18.95" customHeight="1" thickBot="1" x14ac:dyDescent="0.3">
      <c r="A3" s="11"/>
      <c r="B3" s="12"/>
      <c r="C3" s="12"/>
      <c r="D3" s="12"/>
      <c r="E3" s="12"/>
      <c r="F3" s="13"/>
      <c r="G3" s="13"/>
      <c r="H3" s="13"/>
      <c r="I3" s="13"/>
      <c r="J3" s="13"/>
      <c r="K3" s="13"/>
      <c r="L3" s="13"/>
      <c r="M3" s="13"/>
      <c r="N3" s="13"/>
      <c r="O3" s="13"/>
      <c r="P3" s="13"/>
      <c r="Q3" s="13"/>
      <c r="R3" s="13"/>
      <c r="S3" s="13"/>
      <c r="T3" s="13"/>
      <c r="U3" s="13"/>
      <c r="V3" s="13"/>
      <c r="W3" s="13"/>
      <c r="X3" s="13"/>
      <c r="Y3" s="13"/>
      <c r="Z3" s="13"/>
      <c r="AA3" s="13"/>
    </row>
    <row r="4" spans="1:27" ht="18.95" customHeight="1" x14ac:dyDescent="0.2">
      <c r="A4" s="255" t="s">
        <v>210</v>
      </c>
      <c r="B4" s="251" t="s">
        <v>216</v>
      </c>
      <c r="C4" s="227" t="s">
        <v>217</v>
      </c>
      <c r="D4" s="226" t="s">
        <v>218</v>
      </c>
      <c r="E4" s="251" t="s">
        <v>219</v>
      </c>
      <c r="F4" s="227" t="s">
        <v>220</v>
      </c>
      <c r="G4" s="251" t="s">
        <v>221</v>
      </c>
      <c r="H4" s="227" t="s">
        <v>222</v>
      </c>
      <c r="I4" s="251" t="s">
        <v>223</v>
      </c>
      <c r="J4" s="228" t="s">
        <v>224</v>
      </c>
      <c r="K4" s="227" t="s">
        <v>225</v>
      </c>
      <c r="L4" s="251" t="s">
        <v>226</v>
      </c>
      <c r="M4" s="227" t="s">
        <v>227</v>
      </c>
      <c r="N4" s="252" t="s">
        <v>242</v>
      </c>
      <c r="O4" s="13"/>
      <c r="P4" s="13"/>
      <c r="Q4" s="13"/>
      <c r="R4" s="13"/>
      <c r="S4" s="13"/>
      <c r="T4" s="13"/>
      <c r="U4" s="13"/>
      <c r="V4" s="13"/>
      <c r="W4" s="13"/>
      <c r="X4" s="13"/>
      <c r="Y4" s="13"/>
      <c r="Z4" s="13"/>
      <c r="AA4" s="13"/>
    </row>
    <row r="5" spans="1:27" ht="30" customHeight="1" x14ac:dyDescent="0.2">
      <c r="A5" s="256"/>
      <c r="B5" s="218" t="s">
        <v>134</v>
      </c>
      <c r="C5" s="47" t="s">
        <v>134</v>
      </c>
      <c r="D5" s="223" t="s">
        <v>134</v>
      </c>
      <c r="E5" s="218" t="s">
        <v>134</v>
      </c>
      <c r="F5" s="47" t="s">
        <v>134</v>
      </c>
      <c r="G5" s="218" t="s">
        <v>134</v>
      </c>
      <c r="H5" s="47" t="s">
        <v>134</v>
      </c>
      <c r="I5" s="218" t="s">
        <v>134</v>
      </c>
      <c r="J5" s="52" t="s">
        <v>134</v>
      </c>
      <c r="K5" s="47" t="s">
        <v>134</v>
      </c>
      <c r="L5" s="218" t="s">
        <v>134</v>
      </c>
      <c r="M5" s="47" t="s">
        <v>134</v>
      </c>
      <c r="N5" s="54" t="s">
        <v>159</v>
      </c>
      <c r="O5" s="13"/>
      <c r="P5" s="13"/>
      <c r="Q5" s="13"/>
      <c r="R5" s="13"/>
      <c r="S5" s="13"/>
      <c r="T5" s="13"/>
      <c r="U5" s="13"/>
      <c r="V5" s="13"/>
      <c r="W5" s="13"/>
      <c r="X5" s="13"/>
      <c r="Y5" s="13"/>
      <c r="Z5" s="13"/>
      <c r="AA5" s="13"/>
    </row>
    <row r="6" spans="1:27" ht="17.100000000000001" customHeight="1" x14ac:dyDescent="0.2">
      <c r="A6" s="14" t="s">
        <v>211</v>
      </c>
      <c r="B6" s="219">
        <v>0.22388648009459988</v>
      </c>
      <c r="C6" s="222">
        <v>0.16758675078864349</v>
      </c>
      <c r="D6" s="224">
        <v>5.4830287206266259E-2</v>
      </c>
      <c r="E6" s="219">
        <v>9.5688748685594183E-2</v>
      </c>
      <c r="F6" s="222">
        <v>0.18314899154196485</v>
      </c>
      <c r="G6" s="219">
        <v>0.1942162339796254</v>
      </c>
      <c r="H6" s="222">
        <v>0.20335230866540166</v>
      </c>
      <c r="I6" s="219">
        <v>0.24371257485029929</v>
      </c>
      <c r="J6" s="139">
        <v>0.24313975749840466</v>
      </c>
      <c r="K6" s="222">
        <v>0.26644951140065154</v>
      </c>
      <c r="L6" s="219">
        <v>0.32842316705724817</v>
      </c>
      <c r="M6" s="139">
        <v>0.28037383177570097</v>
      </c>
      <c r="N6" s="139">
        <v>0.20822772470267115</v>
      </c>
      <c r="O6" s="13"/>
      <c r="P6" s="13"/>
      <c r="Q6" s="13"/>
      <c r="R6" s="13"/>
      <c r="S6" s="13"/>
      <c r="T6" s="13"/>
      <c r="U6" s="13"/>
      <c r="V6" s="13"/>
      <c r="W6" s="13"/>
      <c r="X6" s="13"/>
      <c r="Y6" s="13"/>
      <c r="Z6" s="13"/>
      <c r="AA6" s="13"/>
    </row>
    <row r="7" spans="1:27" ht="17.100000000000001" customHeight="1" x14ac:dyDescent="0.2">
      <c r="A7" s="14" t="s">
        <v>212</v>
      </c>
      <c r="B7" s="220">
        <v>3.400100993098798E-2</v>
      </c>
      <c r="C7" s="95">
        <v>-3.2528856243441817E-2</v>
      </c>
      <c r="D7" s="225">
        <v>0.12408995308202564</v>
      </c>
      <c r="E7" s="220">
        <v>0.34551998484561475</v>
      </c>
      <c r="F7" s="95">
        <v>0.16385577202675194</v>
      </c>
      <c r="G7" s="220">
        <v>0.21942204301075274</v>
      </c>
      <c r="H7" s="95">
        <v>0.36179429849077693</v>
      </c>
      <c r="I7" s="220">
        <v>3.8319393114180089E-2</v>
      </c>
      <c r="J7" s="94">
        <v>-5.10510510510509E-3</v>
      </c>
      <c r="K7" s="95">
        <v>4.6459824980111364E-2</v>
      </c>
      <c r="L7" s="220">
        <v>0.19409594095940963</v>
      </c>
      <c r="M7" s="94">
        <v>0.12586998371094338</v>
      </c>
      <c r="N7" s="94">
        <v>0.12971148334500993</v>
      </c>
      <c r="O7" s="13"/>
      <c r="P7" s="13"/>
      <c r="Q7" s="13"/>
      <c r="R7" s="13"/>
      <c r="S7" s="13"/>
      <c r="T7" s="13"/>
      <c r="U7" s="13"/>
      <c r="V7" s="13"/>
      <c r="W7" s="13"/>
      <c r="X7" s="13"/>
      <c r="Y7" s="13"/>
      <c r="Z7" s="13"/>
      <c r="AA7" s="13"/>
    </row>
    <row r="8" spans="1:27" ht="17.100000000000001" customHeight="1" x14ac:dyDescent="0.2">
      <c r="A8" s="14" t="s">
        <v>213</v>
      </c>
      <c r="B8" s="220">
        <v>0.19625194446890326</v>
      </c>
      <c r="C8" s="95">
        <v>0.14317220543806641</v>
      </c>
      <c r="D8" s="225">
        <v>0.11516205845702099</v>
      </c>
      <c r="E8" s="220">
        <v>0.17598722695552826</v>
      </c>
      <c r="F8" s="95">
        <v>0.16294676962495447</v>
      </c>
      <c r="G8" s="220">
        <v>9.9836075526683166E-2</v>
      </c>
      <c r="H8" s="95">
        <v>0.16673707470834831</v>
      </c>
      <c r="I8" s="220">
        <v>5.8418980661104847E-2</v>
      </c>
      <c r="J8" s="94">
        <v>2.5936077196638596E-2</v>
      </c>
      <c r="K8" s="95">
        <v>8.9328293108461798E-2</v>
      </c>
      <c r="L8" s="220">
        <v>7.9671447775735871E-2</v>
      </c>
      <c r="M8" s="94">
        <v>6.9737934852819095E-2</v>
      </c>
      <c r="N8" s="94">
        <v>0.11166686111770452</v>
      </c>
      <c r="O8" s="13"/>
      <c r="P8" s="13"/>
      <c r="Q8" s="13"/>
      <c r="R8" s="13"/>
      <c r="S8" s="13"/>
      <c r="T8" s="13"/>
      <c r="U8" s="13"/>
      <c r="V8" s="13"/>
      <c r="W8" s="13"/>
      <c r="X8" s="13"/>
      <c r="Y8" s="13"/>
      <c r="Z8" s="13"/>
      <c r="AA8" s="13"/>
    </row>
    <row r="9" spans="1:27" ht="17.100000000000001" customHeight="1" x14ac:dyDescent="0.2">
      <c r="A9" s="14" t="s">
        <v>214</v>
      </c>
      <c r="B9" s="220">
        <v>0.13598104994829607</v>
      </c>
      <c r="C9" s="95">
        <v>8.6057032021781499E-2</v>
      </c>
      <c r="D9" s="225">
        <v>4.1946455044911568E-2</v>
      </c>
      <c r="E9" s="220">
        <v>0.14619834405263554</v>
      </c>
      <c r="F9" s="95">
        <v>0.11667789895029212</v>
      </c>
      <c r="G9" s="220">
        <v>5.4796109426521467E-2</v>
      </c>
      <c r="H9" s="95">
        <v>0.10593221433349442</v>
      </c>
      <c r="I9" s="220">
        <v>-9.0770272511193406E-2</v>
      </c>
      <c r="J9" s="94">
        <v>-2.3536818655108149E-2</v>
      </c>
      <c r="K9" s="95">
        <v>4.9375489996026367E-2</v>
      </c>
      <c r="L9" s="220">
        <v>-1.1444893994909111E-2</v>
      </c>
      <c r="M9" s="94">
        <v>-1.4913126259689102E-2</v>
      </c>
      <c r="N9" s="94">
        <v>4.605541938432145E-2</v>
      </c>
      <c r="O9" s="13"/>
      <c r="P9" s="13"/>
      <c r="Q9" s="13"/>
      <c r="R9" s="13"/>
      <c r="S9" s="13"/>
      <c r="T9" s="13"/>
      <c r="U9" s="13"/>
      <c r="V9" s="13"/>
      <c r="W9" s="13"/>
      <c r="X9" s="13"/>
      <c r="Y9" s="13"/>
      <c r="Z9" s="13"/>
      <c r="AA9" s="13"/>
    </row>
    <row r="10" spans="1:27" ht="17.100000000000001" customHeight="1" thickBot="1" x14ac:dyDescent="0.25">
      <c r="A10" s="64" t="s">
        <v>35</v>
      </c>
      <c r="B10" s="221">
        <v>0.14508018881754481</v>
      </c>
      <c r="C10" s="136">
        <v>9.4199440068097218E-2</v>
      </c>
      <c r="D10" s="192">
        <v>5.512965761602473E-2</v>
      </c>
      <c r="E10" s="221">
        <v>0.1537763329576034</v>
      </c>
      <c r="F10" s="136">
        <v>0.12585180056824363</v>
      </c>
      <c r="G10" s="221">
        <v>6.607256271832318E-2</v>
      </c>
      <c r="H10" s="136">
        <v>0.12175906644781431</v>
      </c>
      <c r="I10" s="221">
        <v>-5.8137618682849057E-2</v>
      </c>
      <c r="J10" s="135">
        <v>-1.2197692017855921E-2</v>
      </c>
      <c r="K10" s="136">
        <v>5.8103988610079149E-2</v>
      </c>
      <c r="L10" s="221">
        <v>9.4248392097870948E-3</v>
      </c>
      <c r="M10" s="135">
        <v>4.5441767959537582E-3</v>
      </c>
      <c r="N10" s="135">
        <v>6.0012100410029579E-2</v>
      </c>
      <c r="O10" s="13"/>
      <c r="P10" s="13"/>
      <c r="Q10" s="13"/>
      <c r="R10" s="13"/>
      <c r="S10" s="13"/>
      <c r="T10" s="13"/>
      <c r="U10" s="13"/>
      <c r="V10" s="13"/>
      <c r="W10" s="13"/>
      <c r="X10" s="13"/>
      <c r="Y10" s="13"/>
      <c r="Z10" s="13"/>
      <c r="AA10" s="13"/>
    </row>
    <row r="11" spans="1:27" ht="18.95" customHeight="1" x14ac:dyDescent="0.25">
      <c r="A11" s="43" t="s">
        <v>215</v>
      </c>
      <c r="B11"/>
      <c r="C11"/>
      <c r="D11"/>
      <c r="E11" s="13"/>
      <c r="F11" s="13"/>
      <c r="G11" s="13"/>
      <c r="H11" s="13"/>
      <c r="I11" s="13"/>
      <c r="J11" s="13"/>
      <c r="K11" s="13"/>
      <c r="L11" s="13"/>
      <c r="M11" s="13"/>
      <c r="N11" s="13"/>
      <c r="O11" s="13"/>
      <c r="P11" s="13"/>
      <c r="Q11" s="13"/>
      <c r="R11" s="13"/>
      <c r="S11" s="13"/>
      <c r="T11" s="13"/>
      <c r="U11" s="13"/>
      <c r="V11" s="13"/>
      <c r="W11" s="13"/>
      <c r="X11" s="13"/>
      <c r="Y11" s="13"/>
      <c r="Z11" s="13"/>
      <c r="AA11" s="13"/>
    </row>
    <row r="12" spans="1:27" ht="18.95" customHeight="1" x14ac:dyDescent="0.2">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row>
    <row r="13" spans="1:27" ht="18.95"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row>
    <row r="14" spans="1:27" ht="18.95" customHeight="1" x14ac:dyDescent="0.2">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row>
    <row r="15" spans="1:27" ht="18.95" customHeight="1" x14ac:dyDescent="0.2">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row>
    <row r="16" spans="1:27" ht="18.95" customHeight="1"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row>
    <row r="17" spans="1:27" ht="18.95"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row r="18" spans="1:27" ht="18.95" customHeight="1" x14ac:dyDescent="0.2">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spans="1:27" ht="18.9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ht="18.95" customHeigh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sheetData>
  <mergeCells count="1">
    <mergeCell ref="A4:A5"/>
  </mergeCells>
  <phoneticPr fontId="19" type="noConversion"/>
  <printOptions horizontalCentered="1"/>
  <pageMargins left="0.23622047244094491" right="0.23622047244094491" top="0.74803149606299213" bottom="0.74803149606299213" header="0.31496062992125984" footer="0.31496062992125984"/>
  <pageSetup paperSize="9" scale="85"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35B3-5503-4624-A2BD-9B6DB955ACDC}">
  <sheetPr>
    <pageSetUpPr fitToPage="1"/>
  </sheetPr>
  <dimension ref="A1:AA34"/>
  <sheetViews>
    <sheetView showGridLines="0" zoomScaleNormal="100" workbookViewId="0"/>
  </sheetViews>
  <sheetFormatPr defaultColWidth="9.140625" defaultRowHeight="14.25" x14ac:dyDescent="0.2"/>
  <cols>
    <col min="1" max="1" width="21.7109375" style="27" customWidth="1"/>
    <col min="2" max="4" width="10.28515625" style="27" customWidth="1"/>
    <col min="5" max="5" width="12.42578125" style="27" customWidth="1"/>
    <col min="6" max="6" width="10.85546875" style="27" customWidth="1"/>
    <col min="7" max="7" width="10.28515625" style="27" customWidth="1"/>
    <col min="8" max="8" width="13.42578125" style="27" customWidth="1"/>
    <col min="9" max="9" width="12.28515625" style="27" customWidth="1"/>
    <col min="10" max="10" width="10.28515625" style="27" customWidth="1"/>
    <col min="11" max="11" width="2.28515625" style="27" customWidth="1"/>
    <col min="12" max="16384" width="9.140625" style="27"/>
  </cols>
  <sheetData>
    <row r="1" spans="1:27" ht="5.25" customHeight="1" x14ac:dyDescent="0.2"/>
    <row r="2" spans="1:27" ht="18.95" customHeight="1" x14ac:dyDescent="0.25">
      <c r="A2" s="11" t="s">
        <v>247</v>
      </c>
      <c r="B2" s="11"/>
      <c r="C2" s="11"/>
      <c r="D2" s="11"/>
      <c r="E2" s="12"/>
      <c r="F2" s="13"/>
      <c r="G2" s="13"/>
      <c r="H2" s="13"/>
      <c r="I2" s="13"/>
      <c r="J2" s="13"/>
      <c r="K2" s="13"/>
      <c r="L2" s="13"/>
      <c r="M2" s="13"/>
      <c r="N2" s="13"/>
      <c r="O2" s="13"/>
      <c r="P2" s="13"/>
      <c r="Q2" s="13"/>
      <c r="R2" s="13"/>
      <c r="S2" s="13"/>
      <c r="T2" s="13"/>
      <c r="U2" s="13"/>
      <c r="V2" s="13"/>
      <c r="W2" s="13"/>
      <c r="X2" s="13"/>
      <c r="Y2" s="13"/>
      <c r="Z2" s="13"/>
      <c r="AA2" s="13"/>
    </row>
    <row r="3" spans="1:27" ht="18.95" customHeight="1" thickBot="1" x14ac:dyDescent="0.3">
      <c r="A3" s="11"/>
      <c r="B3" s="12"/>
      <c r="C3" s="12"/>
      <c r="D3" s="12"/>
      <c r="E3" s="12"/>
      <c r="F3" s="13"/>
      <c r="G3" s="13"/>
      <c r="H3" s="13"/>
      <c r="I3" s="13"/>
      <c r="J3" s="13"/>
      <c r="K3" s="13"/>
      <c r="L3" s="13"/>
      <c r="M3" s="13"/>
      <c r="N3" s="13"/>
      <c r="O3" s="13"/>
      <c r="P3" s="13"/>
      <c r="Q3" s="13"/>
      <c r="R3" s="13"/>
      <c r="S3" s="13"/>
      <c r="T3" s="13"/>
      <c r="U3" s="13"/>
      <c r="V3" s="13"/>
      <c r="W3" s="13"/>
      <c r="X3" s="13"/>
      <c r="Y3" s="13"/>
      <c r="Z3" s="13"/>
      <c r="AA3" s="13"/>
    </row>
    <row r="4" spans="1:27" ht="30" customHeight="1" x14ac:dyDescent="0.2">
      <c r="A4" s="82" t="str">
        <f>+'1'!A4</f>
        <v>Janeiro-dezembro</v>
      </c>
      <c r="B4" s="257" t="s">
        <v>108</v>
      </c>
      <c r="C4" s="258"/>
      <c r="D4" s="259"/>
      <c r="E4" s="257" t="s">
        <v>109</v>
      </c>
      <c r="F4" s="258"/>
      <c r="G4" s="259"/>
      <c r="H4" s="258" t="s">
        <v>166</v>
      </c>
      <c r="I4" s="258"/>
      <c r="J4" s="258"/>
      <c r="K4" s="13"/>
      <c r="L4" s="13"/>
      <c r="M4" s="13"/>
      <c r="N4" s="13"/>
      <c r="O4" s="13"/>
      <c r="P4" s="13"/>
      <c r="Q4" s="13"/>
      <c r="R4" s="13"/>
      <c r="S4" s="13"/>
      <c r="T4" s="13"/>
      <c r="U4" s="13"/>
      <c r="V4" s="13"/>
      <c r="W4" s="13"/>
      <c r="X4" s="13"/>
      <c r="Y4" s="13"/>
      <c r="Z4" s="13"/>
      <c r="AA4" s="13"/>
    </row>
    <row r="5" spans="1:27" ht="30" customHeight="1" x14ac:dyDescent="0.2">
      <c r="A5" s="44" t="s">
        <v>147</v>
      </c>
      <c r="B5" s="81">
        <v>2022</v>
      </c>
      <c r="C5" s="65">
        <v>2023</v>
      </c>
      <c r="D5" s="80" t="s">
        <v>134</v>
      </c>
      <c r="E5" s="81">
        <v>2022</v>
      </c>
      <c r="F5" s="65">
        <v>2023</v>
      </c>
      <c r="G5" s="80" t="s">
        <v>134</v>
      </c>
      <c r="H5" s="65">
        <v>2022</v>
      </c>
      <c r="I5" s="65">
        <v>2023</v>
      </c>
      <c r="J5" s="79" t="s">
        <v>134</v>
      </c>
      <c r="K5" s="13"/>
      <c r="L5" s="13"/>
      <c r="M5" s="13"/>
      <c r="N5" s="13"/>
      <c r="O5" s="13"/>
      <c r="P5" s="13"/>
      <c r="Q5" s="13"/>
      <c r="R5" s="13"/>
      <c r="S5" s="13"/>
      <c r="T5" s="13"/>
      <c r="U5" s="13"/>
      <c r="V5" s="13"/>
      <c r="W5" s="13"/>
      <c r="X5" s="13"/>
      <c r="Y5" s="13"/>
      <c r="Z5" s="13"/>
      <c r="AA5" s="13"/>
    </row>
    <row r="6" spans="1:27" ht="18.95" customHeight="1" x14ac:dyDescent="0.2">
      <c r="A6" s="14" t="s">
        <v>14</v>
      </c>
      <c r="B6" s="92" t="s">
        <v>138</v>
      </c>
      <c r="C6" s="93" t="s">
        <v>138</v>
      </c>
      <c r="D6" s="149" t="s">
        <v>138</v>
      </c>
      <c r="E6" s="92">
        <v>119100420</v>
      </c>
      <c r="F6" s="93">
        <v>166039491</v>
      </c>
      <c r="G6" s="94">
        <f>(F6/E6)-1</f>
        <v>0.39411339607366624</v>
      </c>
      <c r="H6" s="93">
        <f>SUM(B6,E6)</f>
        <v>119100420</v>
      </c>
      <c r="I6" s="93">
        <f t="shared" ref="I6:I9" si="0">SUM(C6,F6)</f>
        <v>166039491</v>
      </c>
      <c r="J6" s="95">
        <f>(I6/H6)-1</f>
        <v>0.39411339607366624</v>
      </c>
      <c r="K6" s="13"/>
      <c r="L6" s="13"/>
      <c r="M6" s="13"/>
      <c r="N6" s="13"/>
      <c r="O6" s="13"/>
      <c r="P6" s="13"/>
      <c r="Q6" s="13"/>
      <c r="R6" s="13"/>
      <c r="S6" s="13"/>
      <c r="T6" s="13"/>
      <c r="U6" s="13"/>
      <c r="V6" s="13"/>
      <c r="W6" s="13"/>
      <c r="X6" s="13"/>
      <c r="Y6" s="13"/>
      <c r="Z6" s="13"/>
      <c r="AA6" s="13"/>
    </row>
    <row r="7" spans="1:27" ht="18.95" customHeight="1" x14ac:dyDescent="0.2">
      <c r="A7" s="14" t="s">
        <v>22</v>
      </c>
      <c r="B7" s="92">
        <v>1851757</v>
      </c>
      <c r="C7" s="93">
        <v>2363750</v>
      </c>
      <c r="D7" s="94">
        <f>(C7/B7)-1</f>
        <v>0.27649038183735763</v>
      </c>
      <c r="E7" s="92">
        <v>5217803</v>
      </c>
      <c r="F7" s="93">
        <v>5409709</v>
      </c>
      <c r="G7" s="94">
        <f t="shared" ref="G7:G9" si="1">(F7/E7)-1</f>
        <v>3.6779081157337634E-2</v>
      </c>
      <c r="H7" s="93">
        <f t="shared" ref="H7:H9" si="2">SUM(B7,E7)</f>
        <v>7069560</v>
      </c>
      <c r="I7" s="93">
        <f t="shared" si="0"/>
        <v>7773459</v>
      </c>
      <c r="J7" s="95">
        <f t="shared" ref="J7:J9" si="3">(I7/H7)-1</f>
        <v>9.9567582706703073E-2</v>
      </c>
      <c r="K7" s="13"/>
      <c r="L7" s="13"/>
      <c r="M7" s="13"/>
      <c r="N7" s="13"/>
      <c r="O7" s="13"/>
      <c r="P7" s="13"/>
      <c r="Q7" s="13"/>
      <c r="R7" s="13"/>
      <c r="S7" s="13"/>
      <c r="T7" s="13"/>
      <c r="U7" s="13"/>
      <c r="V7" s="13"/>
      <c r="W7" s="13"/>
      <c r="X7" s="13"/>
      <c r="Y7" s="13"/>
      <c r="Z7" s="13"/>
      <c r="AA7" s="13"/>
    </row>
    <row r="8" spans="1:27" ht="18.95" customHeight="1" x14ac:dyDescent="0.2">
      <c r="A8" s="14" t="s">
        <v>28</v>
      </c>
      <c r="B8" s="92">
        <v>698567</v>
      </c>
      <c r="C8" s="93">
        <v>627403</v>
      </c>
      <c r="D8" s="94">
        <f t="shared" ref="D8:D9" si="4">(C8/B8)-1</f>
        <v>-0.10187140245674364</v>
      </c>
      <c r="E8" s="92">
        <v>2645519</v>
      </c>
      <c r="F8" s="93">
        <v>2210061</v>
      </c>
      <c r="G8" s="94">
        <f t="shared" si="1"/>
        <v>-0.16460210642977802</v>
      </c>
      <c r="H8" s="93">
        <f t="shared" si="2"/>
        <v>3344086</v>
      </c>
      <c r="I8" s="93">
        <f t="shared" si="0"/>
        <v>2837464</v>
      </c>
      <c r="J8" s="95">
        <f t="shared" si="3"/>
        <v>-0.15149789808037228</v>
      </c>
      <c r="K8" s="13"/>
      <c r="L8" s="13"/>
      <c r="M8" s="13"/>
      <c r="N8" s="13"/>
      <c r="O8" s="13"/>
      <c r="P8" s="13"/>
      <c r="Q8" s="13"/>
      <c r="R8" s="13"/>
      <c r="S8" s="13"/>
      <c r="T8" s="13"/>
      <c r="U8" s="13"/>
      <c r="V8" s="13"/>
      <c r="W8" s="13"/>
      <c r="X8" s="13"/>
      <c r="Y8" s="13"/>
      <c r="Z8" s="13"/>
      <c r="AA8" s="13"/>
    </row>
    <row r="9" spans="1:27" ht="18.95" customHeight="1" x14ac:dyDescent="0.2">
      <c r="A9" s="14" t="s">
        <v>155</v>
      </c>
      <c r="B9" s="92">
        <v>13185</v>
      </c>
      <c r="C9" s="93">
        <v>9282</v>
      </c>
      <c r="D9" s="94">
        <f t="shared" si="4"/>
        <v>-0.29601820250284416</v>
      </c>
      <c r="E9" s="92">
        <v>914295</v>
      </c>
      <c r="F9" s="93">
        <v>1059045</v>
      </c>
      <c r="G9" s="94">
        <f t="shared" si="1"/>
        <v>0.15831870457565667</v>
      </c>
      <c r="H9" s="93">
        <f t="shared" si="2"/>
        <v>927480</v>
      </c>
      <c r="I9" s="93">
        <f t="shared" si="0"/>
        <v>1068327</v>
      </c>
      <c r="J9" s="95">
        <f t="shared" si="3"/>
        <v>0.15185987838012682</v>
      </c>
      <c r="K9" s="13"/>
      <c r="L9" s="13"/>
      <c r="M9" s="13"/>
      <c r="N9" s="13"/>
      <c r="O9" s="13"/>
      <c r="P9" s="13"/>
      <c r="Q9" s="13"/>
      <c r="R9" s="13"/>
      <c r="S9" s="13"/>
      <c r="T9" s="13"/>
      <c r="U9" s="13"/>
      <c r="V9" s="13"/>
      <c r="W9" s="13"/>
      <c r="X9" s="13"/>
      <c r="Y9" s="13"/>
      <c r="Z9" s="13"/>
      <c r="AA9" s="13"/>
    </row>
    <row r="10" spans="1:27" ht="18.95" customHeight="1" thickBot="1" x14ac:dyDescent="0.25">
      <c r="A10" s="64" t="s">
        <v>35</v>
      </c>
      <c r="B10" s="120">
        <f>SUM(B6:B9)</f>
        <v>2563509</v>
      </c>
      <c r="C10" s="86">
        <f>SUM(C6:C9)</f>
        <v>3000435</v>
      </c>
      <c r="D10" s="135">
        <f>(C10/B10)-1</f>
        <v>0.1704405952934045</v>
      </c>
      <c r="E10" s="120">
        <f>SUM(E6:E9)</f>
        <v>127878037</v>
      </c>
      <c r="F10" s="86">
        <f>SUM(F6:F9)</f>
        <v>174718306</v>
      </c>
      <c r="G10" s="135">
        <f>(F10/E10)-1</f>
        <v>0.36628861451790984</v>
      </c>
      <c r="H10" s="86">
        <f>SUM(H6:H9)</f>
        <v>130441546</v>
      </c>
      <c r="I10" s="86">
        <f>SUM(I6:I9)</f>
        <v>177718741</v>
      </c>
      <c r="J10" s="136">
        <f>(I10/H10)-1</f>
        <v>0.36243970153496963</v>
      </c>
      <c r="K10" s="13"/>
      <c r="L10" s="13"/>
      <c r="M10" s="13"/>
      <c r="N10" s="13"/>
      <c r="O10" s="13"/>
      <c r="P10" s="13"/>
      <c r="Q10" s="13"/>
      <c r="R10" s="13"/>
      <c r="S10" s="13"/>
      <c r="T10" s="13"/>
      <c r="U10" s="13"/>
      <c r="V10" s="13"/>
      <c r="W10" s="13"/>
      <c r="X10" s="13"/>
      <c r="Y10" s="13"/>
      <c r="Z10" s="13"/>
      <c r="AA10" s="13"/>
    </row>
    <row r="11" spans="1:27" ht="18.95" customHeight="1" x14ac:dyDescent="0.2">
      <c r="A11" s="16" t="s">
        <v>110</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row>
    <row r="12" spans="1:27" ht="18.95" customHeight="1" x14ac:dyDescent="0.2">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row>
    <row r="13" spans="1:27" ht="18.95"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row>
    <row r="14" spans="1:27" ht="18.95" customHeight="1" x14ac:dyDescent="0.2">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row>
    <row r="15" spans="1:27" ht="18.95" customHeight="1" x14ac:dyDescent="0.2">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row>
    <row r="16" spans="1:27" ht="18.95" customHeight="1"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row>
    <row r="17" spans="1:27" ht="18.95"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row r="18" spans="1:27" ht="18.95" customHeight="1" x14ac:dyDescent="0.2">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spans="1:27" ht="18.9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ht="18.95" customHeigh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ht="18.95" customHeight="1" x14ac:dyDescent="0.2">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ht="18.95" customHeight="1" x14ac:dyDescent="0.2">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row>
    <row r="23" spans="1:27" ht="18.95" customHeight="1" x14ac:dyDescent="0.2">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ht="18.95" customHeigh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18.95" customHeight="1"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row>
    <row r="26" spans="1:27" ht="18.95" customHeight="1"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row>
    <row r="27" spans="1:27" ht="18.95" customHeight="1"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row>
    <row r="28" spans="1:27" ht="18.95" customHeight="1"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row>
    <row r="29" spans="1:27" ht="18.95" customHeight="1"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row>
    <row r="30" spans="1:27" ht="18.95" customHeight="1"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ht="18.95" customHeight="1"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x14ac:dyDescent="0.2">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sheetData>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6" orientation="portrait" verticalDpi="0" r:id="rId1"/>
  <ignoredErrors>
    <ignoredError sqref="D10 G10" formula="1"/>
    <ignoredError sqref="E10:F10 H10:I1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373D4-F9C0-4EEB-9330-CDCD6627411D}">
  <dimension ref="A1:IN37"/>
  <sheetViews>
    <sheetView showGridLines="0" zoomScale="80" zoomScaleNormal="80" workbookViewId="0">
      <selection activeCell="F2" sqref="F2"/>
    </sheetView>
  </sheetViews>
  <sheetFormatPr defaultColWidth="9.140625" defaultRowHeight="15" customHeight="1" x14ac:dyDescent="0.2"/>
  <cols>
    <col min="1" max="1" width="7.85546875" style="1" customWidth="1"/>
    <col min="2" max="2" width="16" style="5" customWidth="1"/>
    <col min="3" max="3" width="54.7109375" style="1" customWidth="1"/>
    <col min="4" max="4" width="3.140625" style="1" customWidth="1"/>
    <col min="5" max="5" width="5.42578125" style="3" customWidth="1"/>
    <col min="6" max="7" width="9.140625" style="3"/>
    <col min="8" max="16384" width="9.140625" style="1"/>
  </cols>
  <sheetData>
    <row r="1" spans="1:248" ht="18.95" customHeight="1" x14ac:dyDescent="0.2"/>
    <row r="2" spans="1:248" ht="18.95" customHeight="1" x14ac:dyDescent="0.2">
      <c r="A2" s="254" t="s">
        <v>5</v>
      </c>
      <c r="B2" s="254"/>
      <c r="C2" s="254"/>
      <c r="D2" s="24"/>
      <c r="E2" s="32"/>
      <c r="F2" s="32"/>
      <c r="G2" s="32"/>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row>
    <row r="3" spans="1:248" ht="6" customHeight="1" x14ac:dyDescent="0.2">
      <c r="B3" s="2"/>
      <c r="C3" s="24"/>
      <c r="D3" s="24"/>
      <c r="E3" s="32"/>
      <c r="F3" s="32"/>
      <c r="G3" s="32"/>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c r="GV3" s="24"/>
      <c r="GW3" s="24"/>
      <c r="GX3" s="24"/>
      <c r="GY3" s="24"/>
      <c r="GZ3" s="24"/>
      <c r="HA3" s="24"/>
      <c r="HB3" s="24"/>
      <c r="HC3" s="24"/>
      <c r="HD3" s="24"/>
      <c r="HE3" s="24"/>
      <c r="HF3" s="24"/>
      <c r="HG3" s="24"/>
      <c r="HH3" s="24"/>
      <c r="HI3" s="24"/>
      <c r="HJ3" s="24"/>
      <c r="HK3" s="24"/>
      <c r="HL3" s="24"/>
      <c r="HM3" s="24"/>
      <c r="HN3" s="24"/>
      <c r="HO3" s="24"/>
      <c r="HP3" s="24"/>
      <c r="HQ3" s="24"/>
      <c r="HR3" s="24"/>
      <c r="HS3" s="24"/>
      <c r="HT3" s="24"/>
      <c r="HU3" s="24"/>
      <c r="HV3" s="24"/>
      <c r="HW3" s="24"/>
      <c r="HX3" s="24"/>
      <c r="HY3" s="24"/>
      <c r="HZ3" s="24"/>
      <c r="IA3" s="24"/>
      <c r="IB3" s="24"/>
      <c r="IC3" s="24"/>
      <c r="ID3" s="24"/>
      <c r="IE3" s="24"/>
      <c r="IF3" s="24"/>
      <c r="IG3" s="24"/>
      <c r="IH3" s="24"/>
      <c r="II3" s="24"/>
      <c r="IJ3" s="24"/>
      <c r="IK3" s="24"/>
      <c r="IL3" s="24"/>
      <c r="IM3" s="24"/>
      <c r="IN3" s="24"/>
    </row>
    <row r="4" spans="1:248" ht="18.95" customHeight="1" x14ac:dyDescent="0.2">
      <c r="B4" s="33" t="s">
        <v>6</v>
      </c>
      <c r="C4" s="39" t="s">
        <v>7</v>
      </c>
    </row>
    <row r="5" spans="1:248" ht="18.95" customHeight="1" x14ac:dyDescent="0.2">
      <c r="B5" s="33" t="s">
        <v>8</v>
      </c>
      <c r="C5" s="39" t="s">
        <v>9</v>
      </c>
    </row>
    <row r="6" spans="1:248" ht="18.95" customHeight="1" x14ac:dyDescent="0.2">
      <c r="B6" s="33" t="s">
        <v>10</v>
      </c>
      <c r="C6" s="39" t="s">
        <v>11</v>
      </c>
    </row>
    <row r="7" spans="1:248" ht="18.95" customHeight="1" x14ac:dyDescent="0.2">
      <c r="B7" s="33" t="s">
        <v>12</v>
      </c>
      <c r="C7" s="39" t="s">
        <v>13</v>
      </c>
    </row>
    <row r="8" spans="1:248" ht="18.95" customHeight="1" x14ac:dyDescent="0.2">
      <c r="B8" s="33" t="s">
        <v>73</v>
      </c>
      <c r="C8" s="39" t="s">
        <v>74</v>
      </c>
    </row>
    <row r="9" spans="1:248" ht="18.95" customHeight="1" x14ac:dyDescent="0.2">
      <c r="B9" s="10" t="s">
        <v>14</v>
      </c>
      <c r="C9" s="18" t="s">
        <v>15</v>
      </c>
    </row>
    <row r="10" spans="1:248" ht="18.95" customHeight="1" x14ac:dyDescent="0.2">
      <c r="B10" s="10" t="s">
        <v>16</v>
      </c>
      <c r="C10" s="18" t="s">
        <v>17</v>
      </c>
      <c r="E10" s="4"/>
      <c r="F10" s="4"/>
    </row>
    <row r="11" spans="1:248" ht="18.95" customHeight="1" x14ac:dyDescent="0.2">
      <c r="B11" s="10" t="s">
        <v>75</v>
      </c>
      <c r="C11" s="18" t="s">
        <v>80</v>
      </c>
      <c r="E11" s="4"/>
      <c r="F11" s="4"/>
    </row>
    <row r="12" spans="1:248" ht="18.95" customHeight="1" x14ac:dyDescent="0.2">
      <c r="B12" s="10" t="s">
        <v>76</v>
      </c>
      <c r="C12" s="18" t="s">
        <v>77</v>
      </c>
      <c r="E12" s="4"/>
      <c r="F12" s="4"/>
    </row>
    <row r="13" spans="1:248" ht="18.95" customHeight="1" x14ac:dyDescent="0.2">
      <c r="B13" s="10" t="s">
        <v>78</v>
      </c>
      <c r="C13" s="18" t="s">
        <v>79</v>
      </c>
      <c r="E13" s="4"/>
      <c r="F13" s="4"/>
    </row>
    <row r="14" spans="1:248" ht="18.95" customHeight="1" x14ac:dyDescent="0.2">
      <c r="B14" s="10" t="s">
        <v>18</v>
      </c>
      <c r="C14" s="18" t="s">
        <v>19</v>
      </c>
      <c r="E14" s="4"/>
      <c r="F14" s="4"/>
    </row>
    <row r="15" spans="1:248" ht="18.95" customHeight="1" x14ac:dyDescent="0.2">
      <c r="B15" s="10" t="s">
        <v>20</v>
      </c>
      <c r="C15" s="18" t="s">
        <v>21</v>
      </c>
      <c r="E15" s="4"/>
      <c r="F15" s="4"/>
    </row>
    <row r="16" spans="1:248" ht="18.95" customHeight="1" x14ac:dyDescent="0.2">
      <c r="B16" s="40" t="s">
        <v>22</v>
      </c>
      <c r="C16" s="18" t="s">
        <v>23</v>
      </c>
      <c r="E16" s="4"/>
      <c r="F16" s="4"/>
    </row>
    <row r="17" spans="1:6" ht="18.95" customHeight="1" x14ac:dyDescent="0.2">
      <c r="B17" s="40" t="s">
        <v>81</v>
      </c>
      <c r="C17" s="18" t="s">
        <v>82</v>
      </c>
      <c r="E17" s="4"/>
      <c r="F17" s="4"/>
    </row>
    <row r="18" spans="1:6" ht="18.95" customHeight="1" x14ac:dyDescent="0.2">
      <c r="B18" s="40" t="s">
        <v>24</v>
      </c>
      <c r="C18" s="18" t="s">
        <v>25</v>
      </c>
      <c r="E18" s="4"/>
      <c r="F18" s="4"/>
    </row>
    <row r="19" spans="1:6" ht="18.95" customHeight="1" x14ac:dyDescent="0.2">
      <c r="B19" s="40" t="s">
        <v>83</v>
      </c>
      <c r="C19" s="18" t="s">
        <v>84</v>
      </c>
      <c r="E19" s="4"/>
      <c r="F19" s="4"/>
    </row>
    <row r="20" spans="1:6" ht="18.95" customHeight="1" x14ac:dyDescent="0.2">
      <c r="B20" s="10" t="s">
        <v>26</v>
      </c>
      <c r="C20" s="18" t="s">
        <v>27</v>
      </c>
      <c r="E20" s="4"/>
      <c r="F20" s="4"/>
    </row>
    <row r="21" spans="1:6" ht="18.95" customHeight="1" x14ac:dyDescent="0.2">
      <c r="B21" s="10" t="s">
        <v>28</v>
      </c>
      <c r="C21" s="18" t="s">
        <v>29</v>
      </c>
      <c r="E21" s="4"/>
      <c r="F21" s="4"/>
    </row>
    <row r="22" spans="1:6" ht="18.95" customHeight="1" x14ac:dyDescent="0.2">
      <c r="A22" s="5"/>
      <c r="B22" s="10" t="s">
        <v>38</v>
      </c>
      <c r="C22" s="18" t="s">
        <v>39</v>
      </c>
      <c r="E22" s="4"/>
      <c r="F22" s="4"/>
    </row>
    <row r="23" spans="1:6" ht="18.95" customHeight="1" x14ac:dyDescent="0.2">
      <c r="A23" s="5"/>
      <c r="B23" s="40" t="s">
        <v>30</v>
      </c>
      <c r="C23" s="18" t="s">
        <v>132</v>
      </c>
      <c r="E23" s="4"/>
      <c r="F23" s="4"/>
    </row>
    <row r="24" spans="1:6" ht="18.95" customHeight="1" x14ac:dyDescent="0.2">
      <c r="A24" s="5"/>
      <c r="B24" s="40" t="s">
        <v>31</v>
      </c>
      <c r="C24" s="18" t="s">
        <v>165</v>
      </c>
      <c r="E24" s="4"/>
      <c r="F24" s="4"/>
    </row>
    <row r="25" spans="1:6" ht="18.95" customHeight="1" x14ac:dyDescent="0.2">
      <c r="A25" s="5"/>
      <c r="B25" s="41" t="s">
        <v>32</v>
      </c>
      <c r="C25" s="42" t="s">
        <v>33</v>
      </c>
      <c r="E25" s="4"/>
      <c r="F25" s="4"/>
    </row>
    <row r="26" spans="1:6" ht="18.95" customHeight="1" x14ac:dyDescent="0.2">
      <c r="A26" s="5"/>
      <c r="E26" s="4"/>
      <c r="F26" s="4"/>
    </row>
    <row r="27" spans="1:6" ht="18.95" customHeight="1" x14ac:dyDescent="0.2"/>
    <row r="28" spans="1:6" ht="18.95" customHeight="1" x14ac:dyDescent="0.2"/>
    <row r="29" spans="1:6" ht="18.95" customHeight="1" x14ac:dyDescent="0.2"/>
    <row r="30" spans="1:6" ht="18.95" customHeight="1" x14ac:dyDescent="0.2"/>
    <row r="31" spans="1:6" ht="18.95" customHeight="1" x14ac:dyDescent="0.2"/>
    <row r="32" spans="1:6" ht="18.95" customHeight="1" x14ac:dyDescent="0.2"/>
    <row r="33" ht="18.95" customHeight="1" x14ac:dyDescent="0.2"/>
    <row r="34" ht="18.95" customHeight="1" x14ac:dyDescent="0.2"/>
    <row r="35" ht="18.95" customHeight="1" x14ac:dyDescent="0.2"/>
    <row r="36" ht="18.95" customHeight="1" x14ac:dyDescent="0.2"/>
    <row r="37" ht="18.95" customHeight="1" x14ac:dyDescent="0.2"/>
  </sheetData>
  <mergeCells count="1">
    <mergeCell ref="A2:C2"/>
  </mergeCells>
  <pageMargins left="0.78740157480314965" right="0.78740157480314965" top="0.78740157480314965" bottom="0.78740157480314965" header="0" footer="0"/>
  <pageSetup paperSize="9" fitToHeight="2" orientation="portrait" horizontalDpi="300" verticalDpi="300"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0447-2CC7-419C-8226-7B647E7CA80B}">
  <sheetPr>
    <pageSetUpPr fitToPage="1"/>
  </sheetPr>
  <dimension ref="A1:AA34"/>
  <sheetViews>
    <sheetView showGridLines="0" zoomScaleNormal="100" workbookViewId="0"/>
  </sheetViews>
  <sheetFormatPr defaultColWidth="9.140625" defaultRowHeight="14.25" x14ac:dyDescent="0.2"/>
  <cols>
    <col min="1" max="1" width="21.7109375" style="27" customWidth="1"/>
    <col min="2" max="3" width="11.28515625" style="27" customWidth="1"/>
    <col min="4" max="10" width="10.7109375" style="27" customWidth="1"/>
    <col min="11" max="11" width="2.28515625" style="27" customWidth="1"/>
    <col min="12" max="16384" width="9.140625" style="27"/>
  </cols>
  <sheetData>
    <row r="1" spans="1:27" ht="6.75" customHeight="1" x14ac:dyDescent="0.2"/>
    <row r="2" spans="1:27" ht="18.95" customHeight="1" x14ac:dyDescent="0.25">
      <c r="A2" s="11" t="s">
        <v>248</v>
      </c>
      <c r="B2" s="11"/>
      <c r="C2" s="12"/>
      <c r="D2" s="12"/>
      <c r="E2" s="12"/>
      <c r="F2" s="13"/>
      <c r="G2" s="13"/>
      <c r="H2" s="13"/>
      <c r="I2" s="13"/>
      <c r="J2" s="13"/>
      <c r="K2" s="13"/>
      <c r="L2" s="13"/>
      <c r="M2" s="13"/>
      <c r="N2" s="13"/>
      <c r="O2" s="13"/>
      <c r="P2" s="13"/>
      <c r="Q2" s="13"/>
      <c r="R2" s="13"/>
      <c r="S2" s="13"/>
      <c r="T2" s="13"/>
      <c r="U2" s="13"/>
      <c r="V2" s="13"/>
      <c r="W2" s="13"/>
      <c r="X2" s="13"/>
      <c r="Y2" s="13"/>
      <c r="Z2" s="13"/>
      <c r="AA2" s="13"/>
    </row>
    <row r="3" spans="1:27" ht="18.95" customHeight="1" thickBot="1" x14ac:dyDescent="0.3">
      <c r="A3" s="11"/>
      <c r="B3" s="12"/>
      <c r="C3" s="12"/>
      <c r="D3" s="12"/>
      <c r="E3" s="12"/>
      <c r="F3" s="13"/>
      <c r="G3" s="13"/>
      <c r="H3" s="13"/>
      <c r="I3" s="13"/>
      <c r="J3" s="13"/>
      <c r="K3" s="13"/>
      <c r="L3" s="13"/>
      <c r="M3" s="13"/>
      <c r="N3" s="13"/>
      <c r="O3" s="13"/>
      <c r="P3" s="13"/>
      <c r="Q3" s="13"/>
      <c r="R3" s="13"/>
      <c r="S3" s="13"/>
      <c r="T3" s="13"/>
      <c r="U3" s="13"/>
      <c r="V3" s="13"/>
      <c r="W3" s="13"/>
      <c r="X3" s="13"/>
      <c r="Y3" s="13"/>
      <c r="Z3" s="13"/>
      <c r="AA3" s="13"/>
    </row>
    <row r="4" spans="1:27" ht="30" customHeight="1" x14ac:dyDescent="0.2">
      <c r="A4" s="82" t="str">
        <f>+'1'!A4</f>
        <v>Janeiro-dezembro</v>
      </c>
      <c r="B4" s="257" t="s">
        <v>139</v>
      </c>
      <c r="C4" s="258"/>
      <c r="D4" s="259"/>
      <c r="E4" s="257" t="s">
        <v>111</v>
      </c>
      <c r="F4" s="258"/>
      <c r="G4" s="259"/>
      <c r="H4" s="258" t="s">
        <v>112</v>
      </c>
      <c r="I4" s="258"/>
      <c r="J4" s="258"/>
      <c r="K4" s="13"/>
      <c r="L4" s="13"/>
      <c r="M4" s="13"/>
      <c r="N4" s="13"/>
      <c r="O4" s="13"/>
      <c r="P4" s="13"/>
      <c r="Q4" s="13"/>
      <c r="R4" s="13"/>
      <c r="S4" s="13"/>
      <c r="T4" s="13"/>
      <c r="U4" s="13"/>
      <c r="V4" s="13"/>
      <c r="W4" s="13"/>
      <c r="X4" s="13"/>
      <c r="Y4" s="13"/>
      <c r="Z4" s="13"/>
      <c r="AA4" s="13"/>
    </row>
    <row r="5" spans="1:27" ht="30" customHeight="1" x14ac:dyDescent="0.2">
      <c r="A5" s="44" t="s">
        <v>147</v>
      </c>
      <c r="B5" s="81">
        <v>2022</v>
      </c>
      <c r="C5" s="65">
        <v>2023</v>
      </c>
      <c r="D5" s="80" t="s">
        <v>134</v>
      </c>
      <c r="E5" s="81">
        <v>2022</v>
      </c>
      <c r="F5" s="65">
        <v>2023</v>
      </c>
      <c r="G5" s="80" t="s">
        <v>134</v>
      </c>
      <c r="H5" s="65">
        <v>2022</v>
      </c>
      <c r="I5" s="65">
        <v>2023</v>
      </c>
      <c r="J5" s="65" t="s">
        <v>134</v>
      </c>
      <c r="K5" s="13"/>
      <c r="L5" s="13"/>
      <c r="M5" s="13"/>
      <c r="N5" s="13"/>
      <c r="O5" s="13"/>
      <c r="P5" s="13"/>
      <c r="Q5" s="13"/>
      <c r="R5" s="13"/>
      <c r="S5" s="13"/>
      <c r="T5" s="13"/>
      <c r="U5" s="13"/>
      <c r="V5" s="13"/>
      <c r="W5" s="13"/>
      <c r="X5" s="13"/>
      <c r="Y5" s="13"/>
      <c r="Z5" s="13"/>
      <c r="AA5" s="13"/>
    </row>
    <row r="6" spans="1:27" ht="18.95" customHeight="1" x14ac:dyDescent="0.2">
      <c r="A6" s="14" t="s">
        <v>14</v>
      </c>
      <c r="B6" s="137">
        <f>'23'!H6</f>
        <v>119100420</v>
      </c>
      <c r="C6" s="138">
        <f>'23'!I6</f>
        <v>166039491</v>
      </c>
      <c r="D6" s="139">
        <f>(C6/B6)-1</f>
        <v>0.39411339607366624</v>
      </c>
      <c r="E6" s="93">
        <v>430002</v>
      </c>
      <c r="F6" s="138">
        <v>538896</v>
      </c>
      <c r="G6" s="139">
        <f>(F6/E6)-1</f>
        <v>0.25324068260147636</v>
      </c>
      <c r="H6" s="181">
        <v>3.6104154796431447E-3</v>
      </c>
      <c r="I6" s="181">
        <v>3.2455893279027216E-3</v>
      </c>
      <c r="J6" s="95">
        <f>(I6/H6)-1</f>
        <v>-0.10104824605296747</v>
      </c>
      <c r="K6" s="13"/>
      <c r="L6" s="13"/>
      <c r="M6" s="13"/>
      <c r="N6" s="13"/>
      <c r="O6" s="13"/>
      <c r="P6" s="13"/>
      <c r="Q6" s="13"/>
      <c r="R6" s="13"/>
      <c r="S6" s="13"/>
      <c r="T6" s="13"/>
      <c r="U6" s="13"/>
      <c r="V6" s="13"/>
      <c r="W6" s="13"/>
      <c r="X6" s="13"/>
      <c r="Y6" s="13"/>
      <c r="Z6" s="13"/>
      <c r="AA6" s="13"/>
    </row>
    <row r="7" spans="1:27" ht="18.95" customHeight="1" x14ac:dyDescent="0.2">
      <c r="A7" s="14" t="s">
        <v>22</v>
      </c>
      <c r="B7" s="92">
        <f>'23'!H7</f>
        <v>7069560</v>
      </c>
      <c r="C7" s="93">
        <f>'23'!I7</f>
        <v>7773459</v>
      </c>
      <c r="D7" s="94">
        <f t="shared" ref="D7:D9" si="0">(C7/B7)-1</f>
        <v>9.9567582706703073E-2</v>
      </c>
      <c r="E7" s="93">
        <v>498382</v>
      </c>
      <c r="F7" s="93">
        <v>458857</v>
      </c>
      <c r="G7" s="94">
        <f t="shared" ref="G7:G9" si="1">(F7/E7)-1</f>
        <v>-7.9306636274985909E-2</v>
      </c>
      <c r="H7" s="181">
        <v>7.0496890895614436E-2</v>
      </c>
      <c r="I7" s="181">
        <v>5.9028676937769919E-2</v>
      </c>
      <c r="J7" s="95">
        <f t="shared" ref="J7:J10" si="2">(I7/H7)-1</f>
        <v>-0.16267687570542133</v>
      </c>
      <c r="K7" s="13"/>
      <c r="L7" s="13"/>
      <c r="M7" s="13"/>
      <c r="N7" s="13"/>
      <c r="O7" s="13"/>
      <c r="P7" s="13"/>
      <c r="Q7" s="13"/>
      <c r="R7" s="13"/>
      <c r="S7" s="13"/>
      <c r="T7" s="13"/>
      <c r="U7" s="13"/>
      <c r="V7" s="13"/>
      <c r="W7" s="13"/>
      <c r="X7" s="13"/>
      <c r="Y7" s="13"/>
      <c r="Z7" s="13"/>
      <c r="AA7" s="13"/>
    </row>
    <row r="8" spans="1:27" ht="18.95" customHeight="1" x14ac:dyDescent="0.2">
      <c r="A8" s="14" t="s">
        <v>28</v>
      </c>
      <c r="B8" s="92">
        <f>'23'!H8</f>
        <v>3344086</v>
      </c>
      <c r="C8" s="93">
        <f>'23'!I8</f>
        <v>2837464</v>
      </c>
      <c r="D8" s="94">
        <f t="shared" si="0"/>
        <v>-0.15149789808037228</v>
      </c>
      <c r="E8" s="93">
        <v>224199</v>
      </c>
      <c r="F8" s="93">
        <v>321909</v>
      </c>
      <c r="G8" s="94">
        <f t="shared" si="1"/>
        <v>0.43581817938527823</v>
      </c>
      <c r="H8" s="181">
        <v>6.7043431299314671E-2</v>
      </c>
      <c r="I8" s="181">
        <v>0.11344954508673942</v>
      </c>
      <c r="J8" s="95">
        <f t="shared" si="2"/>
        <v>0.69217987337559084</v>
      </c>
      <c r="K8" s="13"/>
      <c r="L8" s="13"/>
      <c r="M8" s="13"/>
      <c r="N8" s="13"/>
      <c r="O8" s="13"/>
      <c r="P8" s="13"/>
      <c r="Q8" s="13"/>
      <c r="R8" s="13"/>
      <c r="S8" s="13"/>
      <c r="T8" s="13"/>
      <c r="U8" s="13"/>
      <c r="V8" s="13"/>
      <c r="W8" s="13"/>
      <c r="X8" s="13"/>
      <c r="Y8" s="13"/>
      <c r="Z8" s="13"/>
      <c r="AA8" s="13"/>
    </row>
    <row r="9" spans="1:27" ht="18.95" customHeight="1" x14ac:dyDescent="0.2">
      <c r="A9" s="14" t="s">
        <v>155</v>
      </c>
      <c r="B9" s="92">
        <f>'23'!H9</f>
        <v>927480</v>
      </c>
      <c r="C9" s="93">
        <f>'23'!I9</f>
        <v>1068327</v>
      </c>
      <c r="D9" s="94">
        <f t="shared" si="0"/>
        <v>0.15185987838012682</v>
      </c>
      <c r="E9" s="93">
        <v>326025</v>
      </c>
      <c r="F9" s="93">
        <v>311335</v>
      </c>
      <c r="G9" s="94">
        <f t="shared" si="1"/>
        <v>-4.5057894333256687E-2</v>
      </c>
      <c r="H9" s="181">
        <v>9.9105778736406941E-2</v>
      </c>
      <c r="I9" s="181">
        <v>8.9678991204546601E-2</v>
      </c>
      <c r="J9" s="95">
        <f t="shared" si="2"/>
        <v>-9.5118444676499658E-2</v>
      </c>
      <c r="K9" s="13"/>
      <c r="L9" s="13"/>
      <c r="M9" s="13"/>
      <c r="N9" s="13"/>
      <c r="O9" s="13"/>
      <c r="P9" s="13"/>
      <c r="Q9" s="13"/>
      <c r="R9" s="13"/>
      <c r="S9" s="13"/>
      <c r="T9" s="13"/>
      <c r="U9" s="13"/>
      <c r="V9" s="13"/>
      <c r="W9" s="13"/>
      <c r="X9" s="13"/>
      <c r="Y9" s="13"/>
      <c r="Z9" s="13"/>
      <c r="AA9" s="13"/>
    </row>
    <row r="10" spans="1:27" ht="18.95" customHeight="1" thickBot="1" x14ac:dyDescent="0.25">
      <c r="A10" s="64" t="s">
        <v>154</v>
      </c>
      <c r="B10" s="120">
        <f>SUM(B6:B9)</f>
        <v>130441546</v>
      </c>
      <c r="C10" s="86">
        <f>SUM(C6:C9)</f>
        <v>177718741</v>
      </c>
      <c r="D10" s="135">
        <f>(C10/B10)-1</f>
        <v>0.36243970153496963</v>
      </c>
      <c r="E10" s="86">
        <f>SUM(E6:E9)</f>
        <v>1478608</v>
      </c>
      <c r="F10" s="86">
        <f>SUM(F6:F9)</f>
        <v>1630997</v>
      </c>
      <c r="G10" s="135">
        <f>(F10/E10)-1</f>
        <v>0.10306247497646437</v>
      </c>
      <c r="H10" s="182">
        <v>9.3619005671811625E-3</v>
      </c>
      <c r="I10" s="182">
        <v>7.8556482184839269E-3</v>
      </c>
      <c r="J10" s="191">
        <f t="shared" si="2"/>
        <v>-0.16089172683349307</v>
      </c>
      <c r="K10" s="13"/>
      <c r="L10" s="13"/>
      <c r="M10" s="13"/>
      <c r="N10" s="13"/>
      <c r="O10" s="13"/>
      <c r="P10" s="13"/>
      <c r="Q10" s="13"/>
      <c r="R10" s="13"/>
      <c r="S10" s="13"/>
      <c r="T10" s="13"/>
      <c r="U10" s="13"/>
      <c r="V10" s="13"/>
      <c r="W10" s="13"/>
      <c r="X10" s="13"/>
      <c r="Y10" s="13"/>
      <c r="Z10" s="13"/>
      <c r="AA10" s="13"/>
    </row>
    <row r="11" spans="1:27" ht="18.95" customHeight="1" x14ac:dyDescent="0.2">
      <c r="A11" s="16" t="s">
        <v>110</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row>
    <row r="12" spans="1:27" ht="18.95" customHeight="1" x14ac:dyDescent="0.2">
      <c r="A12" s="16" t="s">
        <v>113</v>
      </c>
      <c r="B12" s="30"/>
      <c r="C12" s="30"/>
      <c r="D12" s="13"/>
      <c r="E12" s="13"/>
      <c r="F12" s="13"/>
      <c r="G12" s="13"/>
      <c r="H12" s="13"/>
      <c r="I12" s="13"/>
      <c r="J12" s="13"/>
      <c r="K12" s="13"/>
      <c r="L12" s="13"/>
      <c r="M12" s="13"/>
      <c r="N12" s="13"/>
      <c r="O12" s="13"/>
      <c r="P12" s="13"/>
      <c r="Q12" s="13"/>
      <c r="R12" s="13"/>
      <c r="S12" s="13"/>
      <c r="T12" s="13"/>
      <c r="U12" s="13"/>
      <c r="V12" s="13"/>
      <c r="W12" s="13"/>
      <c r="X12" s="13"/>
      <c r="Y12" s="13"/>
      <c r="Z12" s="13"/>
      <c r="AA12" s="13"/>
    </row>
    <row r="13" spans="1:27" ht="18.95"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row>
    <row r="14" spans="1:27" ht="18.95" customHeight="1" x14ac:dyDescent="0.2">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row>
    <row r="15" spans="1:27" ht="18.95" customHeight="1" x14ac:dyDescent="0.2">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row>
    <row r="16" spans="1:27" ht="18.95" customHeight="1"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row>
    <row r="17" spans="1:27" ht="18.95"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row r="18" spans="1:27" ht="18.95" customHeight="1" x14ac:dyDescent="0.2">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spans="1:27" ht="18.9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ht="18.95" customHeigh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ht="18.95" customHeight="1" x14ac:dyDescent="0.2">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x14ac:dyDescent="0.2">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row>
    <row r="23" spans="1:27" x14ac:dyDescent="0.2">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row>
    <row r="26" spans="1:27"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row>
    <row r="27" spans="1:27"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row>
    <row r="28" spans="1:27"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row>
    <row r="29" spans="1:27"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row>
    <row r="30" spans="1:27"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x14ac:dyDescent="0.2">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sheetData>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3" orientation="portrait" verticalDpi="0" r:id="rId1"/>
  <ignoredErrors>
    <ignoredError sqref="B10:C10 E10:F10" formulaRange="1"/>
    <ignoredError sqref="D10" formula="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CD07-DDB2-478F-BE5B-76039A2A74DC}">
  <sheetPr>
    <pageSetUpPr fitToPage="1"/>
  </sheetPr>
  <dimension ref="A1:AA34"/>
  <sheetViews>
    <sheetView showGridLines="0" zoomScaleNormal="100" workbookViewId="0"/>
  </sheetViews>
  <sheetFormatPr defaultColWidth="9.140625" defaultRowHeight="14.25" x14ac:dyDescent="0.2"/>
  <cols>
    <col min="1" max="1" width="32.28515625" style="27" customWidth="1"/>
    <col min="2" max="4" width="12.7109375" style="27" customWidth="1"/>
    <col min="5" max="5" width="5.5703125" style="27" customWidth="1"/>
    <col min="6" max="16384" width="9.140625" style="27"/>
  </cols>
  <sheetData>
    <row r="1" spans="1:27" ht="5.25" customHeight="1" x14ac:dyDescent="0.2"/>
    <row r="2" spans="1:27" ht="18.95" customHeight="1" x14ac:dyDescent="0.25">
      <c r="A2" s="11" t="s">
        <v>249</v>
      </c>
      <c r="B2" s="11"/>
      <c r="C2" s="12"/>
      <c r="D2" s="12"/>
      <c r="E2" s="13"/>
      <c r="F2" s="13"/>
      <c r="G2" s="13"/>
      <c r="H2" s="13"/>
      <c r="I2" s="13"/>
      <c r="J2" s="13"/>
      <c r="K2" s="13"/>
      <c r="L2" s="13"/>
      <c r="M2" s="13"/>
      <c r="N2" s="13"/>
      <c r="O2" s="13"/>
      <c r="P2" s="13"/>
      <c r="Q2" s="13"/>
      <c r="R2" s="13"/>
      <c r="S2" s="13"/>
      <c r="T2" s="13"/>
      <c r="U2" s="13"/>
      <c r="V2" s="13"/>
      <c r="W2" s="13"/>
      <c r="X2" s="13"/>
      <c r="Y2" s="13"/>
      <c r="Z2" s="13"/>
      <c r="AA2" s="13"/>
    </row>
    <row r="3" spans="1:27" ht="18.95" customHeight="1" thickBot="1" x14ac:dyDescent="0.3">
      <c r="A3" s="11"/>
      <c r="B3" s="12"/>
      <c r="C3" s="12"/>
      <c r="D3" s="12"/>
      <c r="E3" s="13"/>
      <c r="F3" s="13"/>
      <c r="G3" s="13"/>
      <c r="H3" s="13"/>
      <c r="I3" s="13"/>
      <c r="J3" s="13"/>
      <c r="K3" s="13"/>
      <c r="L3" s="13"/>
      <c r="M3" s="13"/>
      <c r="N3" s="13"/>
      <c r="O3" s="13"/>
      <c r="P3" s="13"/>
      <c r="Q3" s="13"/>
      <c r="R3" s="13"/>
      <c r="S3" s="13"/>
      <c r="T3" s="13"/>
      <c r="U3" s="13"/>
      <c r="V3" s="13"/>
      <c r="W3" s="13"/>
      <c r="X3" s="13"/>
      <c r="Y3" s="13"/>
      <c r="Z3" s="13"/>
      <c r="AA3" s="13"/>
    </row>
    <row r="4" spans="1:27" ht="18.95" customHeight="1" x14ac:dyDescent="0.2">
      <c r="A4" s="82" t="str">
        <f>+'1'!A4</f>
        <v>Janeiro-dezembro</v>
      </c>
      <c r="B4" s="257" t="s">
        <v>114</v>
      </c>
      <c r="C4" s="258"/>
      <c r="D4" s="259"/>
      <c r="E4" s="13"/>
      <c r="F4" s="13"/>
      <c r="G4" s="13"/>
      <c r="H4" s="13"/>
      <c r="I4" s="13"/>
      <c r="J4" s="13"/>
      <c r="K4" s="13"/>
      <c r="L4" s="13"/>
      <c r="M4" s="13"/>
      <c r="N4" s="13"/>
      <c r="O4" s="13"/>
      <c r="P4" s="13"/>
      <c r="Q4" s="13"/>
      <c r="R4" s="13"/>
      <c r="S4" s="13"/>
      <c r="T4" s="13"/>
      <c r="U4" s="13"/>
      <c r="V4" s="13"/>
      <c r="W4" s="13"/>
      <c r="X4" s="13"/>
      <c r="Y4" s="13"/>
      <c r="Z4" s="13"/>
      <c r="AA4" s="13"/>
    </row>
    <row r="5" spans="1:27" ht="30" customHeight="1" x14ac:dyDescent="0.2">
      <c r="A5" s="44" t="s">
        <v>115</v>
      </c>
      <c r="B5" s="81">
        <v>2022</v>
      </c>
      <c r="C5" s="65">
        <v>2023</v>
      </c>
      <c r="D5" s="79" t="s">
        <v>134</v>
      </c>
      <c r="E5" s="13"/>
      <c r="F5" s="13"/>
      <c r="G5" s="13"/>
      <c r="H5" s="13"/>
      <c r="I5" s="13"/>
      <c r="J5" s="13"/>
      <c r="K5" s="13"/>
      <c r="L5" s="13"/>
      <c r="M5" s="13"/>
      <c r="N5" s="13"/>
      <c r="O5" s="13"/>
      <c r="P5" s="13"/>
      <c r="Q5" s="13"/>
      <c r="R5" s="13"/>
      <c r="S5" s="13"/>
      <c r="T5" s="13"/>
      <c r="U5" s="13"/>
      <c r="V5" s="13"/>
      <c r="W5" s="13"/>
      <c r="X5" s="13"/>
      <c r="Y5" s="13"/>
      <c r="Z5" s="13"/>
      <c r="AA5" s="13"/>
    </row>
    <row r="6" spans="1:27" ht="18.95" customHeight="1" x14ac:dyDescent="0.2">
      <c r="A6" s="14" t="s">
        <v>116</v>
      </c>
      <c r="B6" s="92">
        <v>874934</v>
      </c>
      <c r="C6" s="93">
        <v>946956</v>
      </c>
      <c r="D6" s="95">
        <f t="shared" ref="D6:D14" si="0">(C6/B6)-1</f>
        <v>8.231706620156487E-2</v>
      </c>
      <c r="E6" s="13"/>
      <c r="F6" s="13"/>
      <c r="G6" s="13"/>
      <c r="H6" s="13"/>
      <c r="I6" s="13"/>
      <c r="J6" s="13"/>
      <c r="K6" s="13"/>
      <c r="L6" s="13"/>
      <c r="M6" s="13"/>
      <c r="N6" s="13"/>
      <c r="O6" s="13"/>
      <c r="P6" s="13"/>
      <c r="Q6" s="13"/>
      <c r="R6" s="13"/>
      <c r="S6" s="13"/>
      <c r="T6" s="13"/>
      <c r="U6" s="13"/>
      <c r="V6" s="13"/>
      <c r="W6" s="13"/>
      <c r="X6" s="13"/>
      <c r="Y6" s="13"/>
      <c r="Z6" s="13"/>
      <c r="AA6" s="13"/>
    </row>
    <row r="7" spans="1:27" ht="18.95" customHeight="1" x14ac:dyDescent="0.2">
      <c r="A7" s="14" t="s">
        <v>117</v>
      </c>
      <c r="B7" s="92">
        <v>34475</v>
      </c>
      <c r="C7" s="93">
        <v>37685</v>
      </c>
      <c r="D7" s="95">
        <f t="shared" si="0"/>
        <v>9.3110949963741918E-2</v>
      </c>
      <c r="E7" s="13"/>
      <c r="F7" s="13"/>
      <c r="G7" s="13"/>
      <c r="H7" s="13"/>
      <c r="I7" s="13"/>
      <c r="J7" s="13"/>
      <c r="K7" s="13"/>
      <c r="L7" s="13"/>
      <c r="M7" s="13"/>
      <c r="N7" s="13"/>
      <c r="O7" s="13"/>
      <c r="P7" s="13"/>
      <c r="Q7" s="13"/>
      <c r="R7" s="13"/>
      <c r="S7" s="13"/>
      <c r="T7" s="13"/>
      <c r="U7" s="13"/>
      <c r="V7" s="13"/>
      <c r="W7" s="13"/>
      <c r="X7" s="13"/>
      <c r="Y7" s="13"/>
      <c r="Z7" s="13"/>
      <c r="AA7" s="13"/>
    </row>
    <row r="8" spans="1:27" ht="18.95" customHeight="1" x14ac:dyDescent="0.2">
      <c r="A8" s="14" t="s">
        <v>118</v>
      </c>
      <c r="B8" s="92">
        <v>19239</v>
      </c>
      <c r="C8" s="93">
        <v>34543</v>
      </c>
      <c r="D8" s="95">
        <f t="shared" si="0"/>
        <v>0.79546753989292585</v>
      </c>
      <c r="E8" s="13"/>
      <c r="F8" s="13"/>
      <c r="G8" s="13"/>
      <c r="H8" s="13"/>
      <c r="I8" s="13"/>
      <c r="J8" s="13"/>
      <c r="K8" s="13"/>
      <c r="L8" s="13"/>
      <c r="M8" s="13"/>
      <c r="N8" s="13"/>
      <c r="O8" s="13"/>
      <c r="P8" s="13"/>
      <c r="Q8" s="13"/>
      <c r="R8" s="13"/>
      <c r="S8" s="13"/>
      <c r="T8" s="13"/>
      <c r="U8" s="13"/>
      <c r="V8" s="13"/>
      <c r="W8" s="13"/>
      <c r="X8" s="13"/>
      <c r="Y8" s="13"/>
      <c r="Z8" s="13"/>
      <c r="AA8" s="13"/>
    </row>
    <row r="9" spans="1:27" ht="18.95" customHeight="1" x14ac:dyDescent="0.2">
      <c r="A9" s="14" t="s">
        <v>119</v>
      </c>
      <c r="B9" s="92">
        <v>58176</v>
      </c>
      <c r="C9" s="93">
        <v>80280</v>
      </c>
      <c r="D9" s="95">
        <f t="shared" si="0"/>
        <v>0.37995049504950495</v>
      </c>
      <c r="E9" s="13"/>
      <c r="F9" s="13"/>
      <c r="G9" s="13"/>
      <c r="H9" s="13"/>
      <c r="I9" s="13"/>
      <c r="J9" s="13"/>
      <c r="K9" s="13"/>
      <c r="L9" s="13"/>
      <c r="M9" s="13"/>
      <c r="N9" s="13"/>
      <c r="O9" s="13"/>
      <c r="P9" s="13"/>
      <c r="Q9" s="13"/>
      <c r="R9" s="13"/>
      <c r="S9" s="13"/>
      <c r="T9" s="13"/>
      <c r="U9" s="13"/>
      <c r="V9" s="13"/>
      <c r="W9" s="13"/>
      <c r="X9" s="13"/>
      <c r="Y9" s="13"/>
      <c r="Z9" s="13"/>
      <c r="AA9" s="13"/>
    </row>
    <row r="10" spans="1:27" ht="18.95" customHeight="1" x14ac:dyDescent="0.2">
      <c r="A10" s="14" t="s">
        <v>120</v>
      </c>
      <c r="B10" s="92">
        <v>22850</v>
      </c>
      <c r="C10" s="93">
        <v>24772</v>
      </c>
      <c r="D10" s="95">
        <f t="shared" si="0"/>
        <v>8.4113785557986764E-2</v>
      </c>
      <c r="E10" s="13"/>
      <c r="F10" s="13"/>
      <c r="G10" s="13"/>
      <c r="H10" s="13"/>
      <c r="I10" s="13"/>
      <c r="J10" s="13"/>
      <c r="K10" s="13"/>
      <c r="L10" s="13"/>
      <c r="M10" s="13"/>
      <c r="N10" s="13"/>
      <c r="O10" s="13"/>
      <c r="P10" s="13"/>
      <c r="Q10" s="13"/>
      <c r="R10" s="13"/>
      <c r="S10" s="13"/>
      <c r="T10" s="13"/>
      <c r="U10" s="13"/>
      <c r="V10" s="13"/>
      <c r="W10" s="13"/>
      <c r="X10" s="13"/>
      <c r="Y10" s="13"/>
      <c r="Z10" s="13"/>
      <c r="AA10" s="13"/>
    </row>
    <row r="11" spans="1:27" ht="18.95" customHeight="1" x14ac:dyDescent="0.2">
      <c r="A11" s="14" t="s">
        <v>171</v>
      </c>
      <c r="B11" s="92">
        <v>21691</v>
      </c>
      <c r="C11" s="93">
        <v>21954</v>
      </c>
      <c r="D11" s="95">
        <f t="shared" si="0"/>
        <v>1.2124844405513757E-2</v>
      </c>
      <c r="E11" s="13"/>
      <c r="F11" s="13"/>
      <c r="G11" s="13"/>
      <c r="H11" s="13"/>
      <c r="I11" s="13"/>
      <c r="J11" s="13"/>
      <c r="K11" s="13"/>
      <c r="L11" s="13"/>
      <c r="M11" s="13"/>
      <c r="N11" s="13"/>
      <c r="O11" s="13"/>
      <c r="P11" s="13"/>
      <c r="Q11" s="13"/>
      <c r="R11" s="13"/>
      <c r="S11" s="13"/>
      <c r="T11" s="13"/>
      <c r="U11" s="13"/>
      <c r="V11" s="13"/>
      <c r="W11" s="13"/>
      <c r="X11" s="13"/>
      <c r="Y11" s="13"/>
      <c r="Z11" s="13"/>
      <c r="AA11" s="13"/>
    </row>
    <row r="12" spans="1:27" ht="18.95" customHeight="1" x14ac:dyDescent="0.2">
      <c r="A12" s="14" t="s">
        <v>121</v>
      </c>
      <c r="B12" s="92">
        <v>2229</v>
      </c>
      <c r="C12" s="93">
        <v>2465</v>
      </c>
      <c r="D12" s="95">
        <f t="shared" si="0"/>
        <v>0.10587707492148946</v>
      </c>
      <c r="E12" s="13"/>
      <c r="F12" s="13"/>
      <c r="G12" s="13"/>
      <c r="H12" s="13"/>
      <c r="I12" s="13"/>
      <c r="J12" s="13"/>
      <c r="K12" s="13"/>
      <c r="L12" s="13"/>
      <c r="M12" s="13"/>
      <c r="N12" s="13"/>
      <c r="O12" s="13"/>
      <c r="P12" s="13"/>
      <c r="Q12" s="13"/>
      <c r="R12" s="13"/>
      <c r="S12" s="13"/>
      <c r="T12" s="13"/>
      <c r="U12" s="13"/>
      <c r="V12" s="13"/>
      <c r="W12" s="13"/>
      <c r="X12" s="13"/>
      <c r="Y12" s="13"/>
      <c r="Z12" s="13"/>
      <c r="AA12" s="13"/>
    </row>
    <row r="13" spans="1:27" ht="18.95" customHeight="1" x14ac:dyDescent="0.2">
      <c r="A13" s="14" t="s">
        <v>122</v>
      </c>
      <c r="B13" s="92">
        <v>445014</v>
      </c>
      <c r="C13" s="93">
        <v>482342</v>
      </c>
      <c r="D13" s="95">
        <f t="shared" si="0"/>
        <v>8.3880507130112747E-2</v>
      </c>
      <c r="E13" s="13"/>
      <c r="F13" s="13"/>
      <c r="G13" s="13"/>
      <c r="H13" s="13"/>
      <c r="I13" s="13"/>
      <c r="J13" s="13"/>
      <c r="K13" s="13"/>
      <c r="L13" s="13"/>
      <c r="M13" s="13"/>
      <c r="N13" s="13"/>
      <c r="O13" s="13"/>
      <c r="P13" s="13"/>
      <c r="Q13" s="13"/>
      <c r="R13" s="13"/>
      <c r="S13" s="13"/>
      <c r="T13" s="13"/>
      <c r="U13" s="13"/>
      <c r="V13" s="13"/>
      <c r="W13" s="13"/>
      <c r="X13" s="13"/>
      <c r="Y13" s="13"/>
      <c r="Z13" s="13"/>
      <c r="AA13" s="13"/>
    </row>
    <row r="14" spans="1:27" ht="18.95" customHeight="1" thickBot="1" x14ac:dyDescent="0.25">
      <c r="A14" s="64" t="s">
        <v>35</v>
      </c>
      <c r="B14" s="120">
        <f>SUM(B6:B13)</f>
        <v>1478608</v>
      </c>
      <c r="C14" s="86">
        <f>SUM(C6:C13)</f>
        <v>1630997</v>
      </c>
      <c r="D14" s="136">
        <f t="shared" si="0"/>
        <v>0.10306247497646437</v>
      </c>
      <c r="E14" s="13"/>
      <c r="F14" s="13"/>
      <c r="G14" s="13"/>
      <c r="H14" s="13"/>
      <c r="I14" s="13"/>
      <c r="J14" s="13"/>
      <c r="K14" s="13"/>
      <c r="L14" s="13"/>
      <c r="M14" s="13"/>
      <c r="N14" s="13"/>
      <c r="O14" s="13"/>
      <c r="P14" s="13"/>
      <c r="Q14" s="13"/>
      <c r="R14" s="13"/>
      <c r="S14" s="13"/>
      <c r="T14" s="13"/>
      <c r="U14" s="13"/>
      <c r="V14" s="13"/>
      <c r="W14" s="13"/>
      <c r="X14" s="13"/>
      <c r="Y14" s="13"/>
      <c r="Z14" s="13"/>
      <c r="AA14" s="13"/>
    </row>
    <row r="15" spans="1:27" ht="18.95" customHeight="1" x14ac:dyDescent="0.2">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row>
    <row r="16" spans="1:27" ht="18.95" customHeight="1"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row>
    <row r="17" spans="1:27" ht="18.95"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row r="18" spans="1:27" ht="18.95" customHeight="1" x14ac:dyDescent="0.2">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spans="1:27" ht="18.9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ht="18.95" customHeigh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ht="18.95" customHeight="1" x14ac:dyDescent="0.2">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ht="18.95" customHeight="1" x14ac:dyDescent="0.2">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row>
    <row r="23" spans="1:27" ht="18.95" customHeight="1" x14ac:dyDescent="0.2">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ht="18.95" customHeigh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18.95" customHeight="1"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row>
    <row r="26" spans="1:27" ht="18.95" customHeight="1"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row>
    <row r="27" spans="1:27" ht="18.95" customHeight="1"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row>
    <row r="28" spans="1:27" ht="18.95" customHeight="1"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row>
    <row r="29" spans="1:27" ht="18.95" customHeight="1"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row>
    <row r="30" spans="1:27" ht="18.95" customHeight="1"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ht="18.95" customHeight="1"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ht="18.95" customHeight="1" x14ac:dyDescent="0.2">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ht="18.95" customHeight="1"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ht="18.95"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sheetData>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14:C14"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E5768-495B-49DF-B272-9694375537C8}">
  <dimension ref="A1:AA36"/>
  <sheetViews>
    <sheetView showGridLines="0" zoomScale="106" zoomScaleNormal="106" workbookViewId="0"/>
  </sheetViews>
  <sheetFormatPr defaultColWidth="9.140625" defaultRowHeight="14.25" x14ac:dyDescent="0.2"/>
  <cols>
    <col min="1" max="1" width="21.7109375" style="27" customWidth="1"/>
    <col min="2" max="8" width="12.7109375" style="27" customWidth="1"/>
    <col min="9" max="16384" width="9.140625" style="27"/>
  </cols>
  <sheetData>
    <row r="1" spans="1:27" ht="6.75" customHeight="1" x14ac:dyDescent="0.2"/>
    <row r="2" spans="1:27" ht="18.95" customHeight="1" x14ac:dyDescent="0.25">
      <c r="A2" s="11" t="s">
        <v>250</v>
      </c>
      <c r="B2" s="11"/>
      <c r="C2" s="11"/>
      <c r="D2" s="12"/>
      <c r="E2" s="13"/>
      <c r="F2" s="13"/>
      <c r="G2" s="13"/>
      <c r="H2" s="13"/>
      <c r="I2" s="13"/>
      <c r="J2" s="13"/>
      <c r="K2" s="13"/>
      <c r="L2" s="13"/>
      <c r="M2" s="13"/>
      <c r="N2" s="13"/>
      <c r="O2" s="13"/>
      <c r="P2" s="13"/>
      <c r="Q2" s="13"/>
      <c r="R2" s="13"/>
      <c r="S2" s="13"/>
      <c r="T2" s="13"/>
      <c r="U2" s="13"/>
      <c r="V2" s="13"/>
      <c r="W2" s="13"/>
      <c r="X2" s="13"/>
      <c r="Y2" s="13"/>
      <c r="Z2" s="13"/>
      <c r="AA2" s="13"/>
    </row>
    <row r="3" spans="1:27" ht="18.95" customHeight="1" thickBot="1" x14ac:dyDescent="0.3">
      <c r="A3" s="11"/>
      <c r="B3" s="12"/>
      <c r="C3" s="12"/>
      <c r="D3" s="12"/>
      <c r="E3" s="13"/>
      <c r="F3" s="13"/>
      <c r="G3" s="13"/>
      <c r="H3" s="13"/>
      <c r="I3" s="13"/>
      <c r="J3" s="13"/>
      <c r="K3" s="13"/>
      <c r="L3" s="13"/>
      <c r="M3" s="13"/>
      <c r="N3" s="13"/>
      <c r="O3" s="13"/>
      <c r="P3" s="13"/>
      <c r="Q3" s="13"/>
      <c r="R3" s="13"/>
      <c r="S3" s="13"/>
      <c r="T3" s="13"/>
      <c r="U3" s="13"/>
      <c r="V3" s="13"/>
      <c r="W3" s="13"/>
      <c r="X3" s="13"/>
      <c r="Y3" s="13"/>
      <c r="Z3" s="13"/>
      <c r="AA3" s="13"/>
    </row>
    <row r="4" spans="1:27" ht="18.95" customHeight="1" x14ac:dyDescent="0.2">
      <c r="A4" s="82" t="str">
        <f>+'1'!A4</f>
        <v>Janeiro-dezembro</v>
      </c>
      <c r="B4" s="257" t="s">
        <v>123</v>
      </c>
      <c r="C4" s="258"/>
      <c r="D4" s="259"/>
      <c r="E4" s="257" t="s">
        <v>111</v>
      </c>
      <c r="F4" s="258"/>
      <c r="G4" s="258"/>
      <c r="H4" s="258"/>
      <c r="I4" s="13"/>
      <c r="J4" s="13"/>
      <c r="K4" s="13"/>
      <c r="L4" s="13"/>
      <c r="M4" s="13"/>
      <c r="N4" s="13"/>
      <c r="O4" s="13"/>
      <c r="P4" s="13"/>
      <c r="Q4" s="13"/>
      <c r="R4" s="13"/>
      <c r="S4" s="13"/>
      <c r="T4" s="13"/>
      <c r="U4" s="13"/>
      <c r="V4" s="13"/>
      <c r="W4" s="13"/>
      <c r="X4" s="13"/>
      <c r="Y4" s="13"/>
      <c r="Z4" s="13"/>
      <c r="AA4" s="13"/>
    </row>
    <row r="5" spans="1:27" ht="24" customHeight="1" x14ac:dyDescent="0.2">
      <c r="A5" s="293" t="s">
        <v>147</v>
      </c>
      <c r="B5" s="273">
        <v>2022</v>
      </c>
      <c r="C5" s="274">
        <v>2023</v>
      </c>
      <c r="D5" s="296" t="s">
        <v>134</v>
      </c>
      <c r="E5" s="81">
        <v>2022</v>
      </c>
      <c r="F5" s="83">
        <v>2023</v>
      </c>
      <c r="G5" s="298" t="s">
        <v>134</v>
      </c>
      <c r="H5" s="298"/>
      <c r="I5" s="13"/>
      <c r="J5" s="13"/>
      <c r="K5" s="13"/>
      <c r="L5" s="13"/>
      <c r="M5" s="13"/>
      <c r="N5" s="13"/>
      <c r="O5" s="13"/>
      <c r="P5" s="13"/>
      <c r="Q5" s="13"/>
      <c r="R5" s="13"/>
      <c r="S5" s="13"/>
      <c r="T5" s="13"/>
      <c r="U5" s="13"/>
      <c r="V5" s="13"/>
      <c r="W5" s="13"/>
      <c r="X5" s="13"/>
      <c r="Y5" s="13"/>
      <c r="Z5" s="13"/>
      <c r="AA5" s="13"/>
    </row>
    <row r="6" spans="1:27" ht="31.5" customHeight="1" x14ac:dyDescent="0.2">
      <c r="A6" s="293"/>
      <c r="B6" s="294"/>
      <c r="C6" s="295"/>
      <c r="D6" s="297"/>
      <c r="E6" s="271" t="s">
        <v>161</v>
      </c>
      <c r="F6" s="299"/>
      <c r="G6" s="79" t="s">
        <v>162</v>
      </c>
      <c r="H6" s="79" t="s">
        <v>163</v>
      </c>
      <c r="I6" s="13"/>
      <c r="J6" s="13"/>
      <c r="K6" s="13"/>
      <c r="L6" s="13"/>
      <c r="M6" s="13"/>
      <c r="N6" s="13"/>
      <c r="O6" s="13"/>
      <c r="P6" s="13"/>
      <c r="Q6" s="13"/>
      <c r="R6" s="13"/>
      <c r="S6" s="13"/>
      <c r="T6" s="13"/>
      <c r="U6" s="13"/>
      <c r="V6" s="13"/>
      <c r="W6" s="13"/>
      <c r="X6" s="13"/>
      <c r="Y6" s="13"/>
      <c r="Z6" s="13"/>
      <c r="AA6" s="13"/>
    </row>
    <row r="7" spans="1:27" ht="18.95" customHeight="1" x14ac:dyDescent="0.2">
      <c r="A7" s="290" t="s">
        <v>14</v>
      </c>
      <c r="B7" s="292">
        <v>119100420</v>
      </c>
      <c r="C7" s="280">
        <v>166039491</v>
      </c>
      <c r="D7" s="282">
        <f>(C7/B7)-1</f>
        <v>0.39411339607366624</v>
      </c>
      <c r="E7" s="92">
        <v>430002</v>
      </c>
      <c r="F7" s="149">
        <v>538896</v>
      </c>
      <c r="G7" s="95">
        <f>(F7/E7)-1</f>
        <v>0.25324068260147636</v>
      </c>
      <c r="H7" s="95"/>
      <c r="I7" s="13"/>
      <c r="J7" s="13"/>
      <c r="K7" s="13"/>
      <c r="L7" s="13"/>
      <c r="M7" s="13"/>
      <c r="N7" s="13"/>
      <c r="O7" s="13"/>
      <c r="P7" s="13"/>
      <c r="Q7" s="13"/>
      <c r="R7" s="13"/>
      <c r="S7" s="13"/>
      <c r="T7" s="13"/>
      <c r="U7" s="13"/>
      <c r="V7" s="13"/>
      <c r="W7" s="13"/>
      <c r="X7" s="13"/>
      <c r="Y7" s="13"/>
      <c r="Z7" s="13"/>
      <c r="AA7" s="13"/>
    </row>
    <row r="8" spans="1:27" ht="18.95" customHeight="1" x14ac:dyDescent="0.2">
      <c r="A8" s="290"/>
      <c r="B8" s="291"/>
      <c r="C8" s="281"/>
      <c r="D8" s="283"/>
      <c r="E8" s="183">
        <v>3.6104154796431447E-3</v>
      </c>
      <c r="F8" s="96">
        <v>3.2455893279027216E-3</v>
      </c>
      <c r="G8" s="95"/>
      <c r="H8" s="95">
        <f>(F8-E8)/E8</f>
        <v>-0.10104824605296749</v>
      </c>
      <c r="I8" s="13"/>
      <c r="J8" s="13"/>
      <c r="K8" s="13"/>
      <c r="L8" s="13"/>
      <c r="M8" s="13"/>
      <c r="N8" s="13"/>
      <c r="O8" s="13"/>
      <c r="P8" s="13"/>
      <c r="Q8" s="13"/>
      <c r="R8" s="13"/>
      <c r="S8" s="13"/>
      <c r="T8" s="13"/>
      <c r="U8" s="13"/>
      <c r="V8" s="13"/>
      <c r="W8" s="13"/>
      <c r="X8" s="13"/>
      <c r="Y8" s="13"/>
      <c r="Z8" s="13"/>
      <c r="AA8" s="13"/>
    </row>
    <row r="9" spans="1:27" ht="18.95" customHeight="1" x14ac:dyDescent="0.2">
      <c r="A9" s="290" t="s">
        <v>22</v>
      </c>
      <c r="B9" s="291">
        <v>5217803</v>
      </c>
      <c r="C9" s="281">
        <v>5409709</v>
      </c>
      <c r="D9" s="283">
        <f t="shared" ref="D9" si="0">(C9/B9)-1</f>
        <v>3.6779081157337634E-2</v>
      </c>
      <c r="E9" s="92">
        <v>119651</v>
      </c>
      <c r="F9" s="149">
        <v>106444</v>
      </c>
      <c r="G9" s="95">
        <f t="shared" ref="G9:G13" si="1">(F9/E9)-1</f>
        <v>-0.11037935328580617</v>
      </c>
      <c r="H9" s="95"/>
      <c r="I9" s="13"/>
      <c r="J9" s="13"/>
      <c r="K9" s="13"/>
      <c r="L9" s="13"/>
      <c r="M9" s="13"/>
      <c r="N9" s="13"/>
      <c r="O9" s="13"/>
      <c r="P9" s="13"/>
      <c r="Q9" s="13"/>
      <c r="R9" s="13"/>
      <c r="S9" s="13"/>
      <c r="T9" s="13"/>
      <c r="U9" s="13"/>
      <c r="V9" s="13"/>
      <c r="W9" s="13"/>
      <c r="X9" s="13"/>
      <c r="Y9" s="13"/>
      <c r="Z9" s="13"/>
      <c r="AA9" s="13"/>
    </row>
    <row r="10" spans="1:27" ht="18.95" customHeight="1" x14ac:dyDescent="0.2">
      <c r="A10" s="290"/>
      <c r="B10" s="291"/>
      <c r="C10" s="281"/>
      <c r="D10" s="283"/>
      <c r="E10" s="183">
        <v>2.2931298862758905E-2</v>
      </c>
      <c r="F10" s="96">
        <v>1.9676474279854979E-2</v>
      </c>
      <c r="G10" s="95"/>
      <c r="H10" s="95">
        <f t="shared" ref="H10:H14" si="2">(F10-E10)/E10</f>
        <v>-0.14193808219864318</v>
      </c>
      <c r="I10" s="13"/>
      <c r="J10" s="13"/>
      <c r="K10" s="13"/>
      <c r="L10" s="13"/>
      <c r="M10" s="13"/>
      <c r="N10" s="13"/>
      <c r="O10" s="13"/>
      <c r="P10" s="13"/>
      <c r="Q10" s="13"/>
      <c r="R10" s="13"/>
      <c r="S10" s="13"/>
      <c r="T10" s="13"/>
      <c r="U10" s="13"/>
      <c r="V10" s="13"/>
      <c r="W10" s="13"/>
      <c r="X10" s="13"/>
      <c r="Y10" s="13"/>
      <c r="Z10" s="13"/>
      <c r="AA10" s="13"/>
    </row>
    <row r="11" spans="1:27" ht="18.95" customHeight="1" x14ac:dyDescent="0.2">
      <c r="A11" s="290" t="s">
        <v>28</v>
      </c>
      <c r="B11" s="291">
        <v>2645519</v>
      </c>
      <c r="C11" s="281">
        <v>2210061</v>
      </c>
      <c r="D11" s="283">
        <f t="shared" ref="D11" si="3">(C11/B11)-1</f>
        <v>-0.16460210642977802</v>
      </c>
      <c r="E11" s="92">
        <v>58258</v>
      </c>
      <c r="F11" s="149">
        <v>58151</v>
      </c>
      <c r="G11" s="95">
        <f t="shared" si="1"/>
        <v>-1.8366576264203793E-3</v>
      </c>
      <c r="H11" s="95"/>
      <c r="I11" s="13"/>
      <c r="J11" s="13"/>
      <c r="K11" s="13"/>
      <c r="L11" s="13"/>
      <c r="M11" s="13"/>
      <c r="N11" s="13"/>
      <c r="O11" s="13"/>
      <c r="P11" s="13"/>
      <c r="Q11" s="13"/>
      <c r="R11" s="13"/>
      <c r="S11" s="13"/>
      <c r="T11" s="13"/>
      <c r="U11" s="13"/>
      <c r="V11" s="13"/>
      <c r="W11" s="13"/>
      <c r="X11" s="13"/>
      <c r="Y11" s="13"/>
      <c r="Z11" s="13"/>
      <c r="AA11" s="13"/>
    </row>
    <row r="12" spans="1:27" ht="18.95" customHeight="1" x14ac:dyDescent="0.2">
      <c r="A12" s="290"/>
      <c r="B12" s="291"/>
      <c r="C12" s="281"/>
      <c r="D12" s="283"/>
      <c r="E12" s="183">
        <v>2.2021387863780228E-2</v>
      </c>
      <c r="F12" s="96">
        <v>2.6311943425995934E-2</v>
      </c>
      <c r="G12" s="95"/>
      <c r="H12" s="95">
        <f t="shared" si="2"/>
        <v>0.19483583817496877</v>
      </c>
      <c r="I12" s="13"/>
      <c r="J12" s="13"/>
      <c r="K12" s="13"/>
      <c r="L12" s="13"/>
      <c r="M12" s="13"/>
      <c r="N12" s="13"/>
      <c r="O12" s="13"/>
      <c r="P12" s="13"/>
      <c r="Q12" s="13"/>
      <c r="R12" s="13"/>
      <c r="S12" s="13"/>
      <c r="T12" s="13"/>
      <c r="U12" s="13"/>
      <c r="V12" s="13"/>
      <c r="W12" s="13"/>
      <c r="X12" s="13"/>
      <c r="Y12" s="13"/>
      <c r="Z12" s="13"/>
      <c r="AA12" s="13"/>
    </row>
    <row r="13" spans="1:27" ht="18.95" customHeight="1" x14ac:dyDescent="0.2">
      <c r="A13" s="290" t="s">
        <v>153</v>
      </c>
      <c r="B13" s="291">
        <v>914295</v>
      </c>
      <c r="C13" s="281">
        <v>1059045</v>
      </c>
      <c r="D13" s="283">
        <f t="shared" ref="D13" si="4">(C13/B13)-1</f>
        <v>0.15831870457565667</v>
      </c>
      <c r="E13" s="92">
        <v>267023</v>
      </c>
      <c r="F13" s="149">
        <v>243465</v>
      </c>
      <c r="G13" s="95">
        <f t="shared" si="1"/>
        <v>-8.8224609865067749E-2</v>
      </c>
      <c r="H13" s="95"/>
      <c r="I13" s="13"/>
      <c r="J13" s="13"/>
      <c r="K13" s="13"/>
      <c r="L13" s="13"/>
      <c r="M13" s="13"/>
      <c r="N13" s="13"/>
      <c r="O13" s="13"/>
      <c r="P13" s="13"/>
      <c r="Q13" s="13"/>
      <c r="R13" s="13"/>
      <c r="S13" s="13"/>
      <c r="T13" s="13"/>
      <c r="U13" s="13"/>
      <c r="V13" s="13"/>
      <c r="W13" s="13"/>
      <c r="X13" s="13"/>
      <c r="Y13" s="13"/>
      <c r="Z13" s="13"/>
      <c r="AA13" s="13"/>
    </row>
    <row r="14" spans="1:27" ht="18.95" customHeight="1" x14ac:dyDescent="0.2">
      <c r="A14" s="290"/>
      <c r="B14" s="291"/>
      <c r="C14" s="281"/>
      <c r="D14" s="283"/>
      <c r="E14" s="183">
        <v>1.0945319244844791E-2</v>
      </c>
      <c r="F14" s="96">
        <v>8.1529009441993275E-3</v>
      </c>
      <c r="G14" s="95"/>
      <c r="H14" s="134">
        <f t="shared" si="2"/>
        <v>-0.25512442699747501</v>
      </c>
      <c r="I14" s="13"/>
      <c r="J14" s="13"/>
      <c r="K14" s="13"/>
      <c r="L14" s="13"/>
      <c r="M14" s="13"/>
      <c r="N14" s="13"/>
      <c r="O14" s="13"/>
      <c r="P14" s="13"/>
      <c r="Q14" s="13"/>
      <c r="R14" s="13"/>
      <c r="S14" s="13"/>
      <c r="T14" s="13"/>
      <c r="U14" s="13"/>
      <c r="V14" s="13"/>
      <c r="W14" s="13"/>
      <c r="X14" s="13"/>
      <c r="Y14" s="13"/>
      <c r="Z14" s="13"/>
      <c r="AA14" s="13"/>
    </row>
    <row r="15" spans="1:27" ht="18.95" customHeight="1" x14ac:dyDescent="0.2">
      <c r="A15" s="22"/>
      <c r="B15" s="284">
        <f>SUM(B7:B14)</f>
        <v>127878037</v>
      </c>
      <c r="C15" s="286">
        <f>SUM(C7:C14)</f>
        <v>174718306</v>
      </c>
      <c r="D15" s="288">
        <f>(C15/B15)-1</f>
        <v>0.36628861451790984</v>
      </c>
      <c r="E15" s="185">
        <f>E7+E9+E11+E13</f>
        <v>874934</v>
      </c>
      <c r="F15" s="185">
        <f>F7+F9+F11+F13</f>
        <v>946956</v>
      </c>
      <c r="G15" s="186">
        <f>(F15/E15)-1</f>
        <v>8.231706620156487E-2</v>
      </c>
      <c r="H15" s="187"/>
      <c r="I15" s="13"/>
      <c r="J15" s="13"/>
      <c r="K15" s="13"/>
      <c r="L15" s="13"/>
      <c r="M15" s="13"/>
      <c r="N15" s="13"/>
      <c r="O15" s="13"/>
      <c r="P15" s="13"/>
      <c r="Q15" s="13"/>
      <c r="R15" s="13"/>
      <c r="S15" s="13"/>
      <c r="T15" s="13"/>
      <c r="U15" s="13"/>
      <c r="V15" s="13"/>
      <c r="W15" s="13"/>
      <c r="X15" s="13"/>
      <c r="Y15" s="13"/>
      <c r="Z15" s="13"/>
      <c r="AA15" s="13"/>
    </row>
    <row r="16" spans="1:27" ht="18.95" customHeight="1" thickBot="1" x14ac:dyDescent="0.25">
      <c r="A16" s="64" t="s">
        <v>154</v>
      </c>
      <c r="B16" s="285"/>
      <c r="C16" s="287"/>
      <c r="D16" s="289"/>
      <c r="E16" s="188">
        <v>4.8196425811661611E-3</v>
      </c>
      <c r="F16" s="189">
        <v>4.0703158606258333E-3</v>
      </c>
      <c r="G16" s="136"/>
      <c r="H16" s="136">
        <f>(F16-E16)/E16</f>
        <v>-0.15547350408689861</v>
      </c>
      <c r="I16" s="13"/>
      <c r="J16" s="13"/>
      <c r="K16" s="13"/>
      <c r="L16" s="13"/>
      <c r="M16" s="13"/>
      <c r="N16" s="13"/>
      <c r="O16" s="13"/>
      <c r="P16" s="13"/>
      <c r="Q16" s="13"/>
      <c r="R16" s="13"/>
      <c r="S16" s="13"/>
      <c r="T16" s="13"/>
      <c r="U16" s="13"/>
      <c r="V16" s="13"/>
      <c r="W16" s="13"/>
      <c r="X16" s="13"/>
      <c r="Y16" s="13"/>
      <c r="Z16" s="13"/>
      <c r="AA16" s="13"/>
    </row>
    <row r="17" spans="1:27" ht="18.95" customHeight="1" x14ac:dyDescent="0.2">
      <c r="A17" s="16" t="s">
        <v>110</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row r="18" spans="1:27" ht="18.95" customHeight="1" x14ac:dyDescent="0.2">
      <c r="A18" s="16" t="s">
        <v>113</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spans="1:27" ht="18.9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ht="18.95" customHeigh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ht="18.95" customHeight="1" x14ac:dyDescent="0.2">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ht="18.95" customHeight="1" x14ac:dyDescent="0.2">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row>
    <row r="23" spans="1:27" ht="18.95" customHeight="1" x14ac:dyDescent="0.2">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ht="18.95" customHeigh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18.95" customHeight="1"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row>
    <row r="26" spans="1:27" ht="18.95" customHeight="1"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row>
    <row r="27" spans="1:27" ht="18.95" customHeight="1"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row>
    <row r="28" spans="1:27" ht="18.95" customHeight="1"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row>
    <row r="29" spans="1:27" ht="18.95" customHeight="1"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row>
    <row r="30" spans="1:27" ht="18.95" customHeight="1"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ht="18.95" customHeight="1"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ht="18.95" customHeight="1" x14ac:dyDescent="0.2">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ht="18.95" customHeight="1"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ht="18.95"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row r="35" spans="1:27" ht="18.95" customHeight="1" x14ac:dyDescent="0.2">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row>
    <row r="36" spans="1:27" ht="18.95" customHeight="1" x14ac:dyDescent="0.2"/>
  </sheetData>
  <mergeCells count="27">
    <mergeCell ref="A5:A6"/>
    <mergeCell ref="B5:B6"/>
    <mergeCell ref="C5:C6"/>
    <mergeCell ref="D5:D6"/>
    <mergeCell ref="G5:H5"/>
    <mergeCell ref="E6:F6"/>
    <mergeCell ref="B4:D4"/>
    <mergeCell ref="E4:H4"/>
    <mergeCell ref="A13:A14"/>
    <mergeCell ref="B13:B14"/>
    <mergeCell ref="C13:C14"/>
    <mergeCell ref="D13:D14"/>
    <mergeCell ref="A11:A12"/>
    <mergeCell ref="B11:B12"/>
    <mergeCell ref="C11:C12"/>
    <mergeCell ref="D11:D12"/>
    <mergeCell ref="A9:A10"/>
    <mergeCell ref="B9:B10"/>
    <mergeCell ref="C9:C10"/>
    <mergeCell ref="D9:D10"/>
    <mergeCell ref="A7:A8"/>
    <mergeCell ref="B7:B8"/>
    <mergeCell ref="C7:C8"/>
    <mergeCell ref="D7:D8"/>
    <mergeCell ref="B15:B16"/>
    <mergeCell ref="C15:C16"/>
    <mergeCell ref="D15:D16"/>
  </mergeCells>
  <pageMargins left="0.7" right="0.7" top="0.75" bottom="0.75" header="0.3" footer="0.3"/>
  <pageSetup paperSize="9" scale="72" orientation="portrait" verticalDpi="0" r:id="rId1"/>
  <ignoredErrors>
    <ignoredError sqref="B15:D15 B16:D16 G16:H16 G15:H15" formulaRange="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44BC4-7137-4EC3-8CC7-A7F9EB30A59C}">
  <sheetPr>
    <pageSetUpPr fitToPage="1"/>
  </sheetPr>
  <dimension ref="A1:AA35"/>
  <sheetViews>
    <sheetView showGridLines="0" zoomScaleNormal="100" workbookViewId="0"/>
  </sheetViews>
  <sheetFormatPr defaultColWidth="9.140625" defaultRowHeight="14.25" x14ac:dyDescent="0.2"/>
  <cols>
    <col min="1" max="1" width="19.7109375" style="27" customWidth="1"/>
    <col min="2" max="8" width="12.7109375" style="27" customWidth="1"/>
    <col min="9" max="9" width="2.42578125" style="27" customWidth="1"/>
    <col min="10" max="16384" width="9.140625" style="27"/>
  </cols>
  <sheetData>
    <row r="1" spans="1:27" ht="6.75" customHeight="1" x14ac:dyDescent="0.2"/>
    <row r="2" spans="1:27" ht="18.95" customHeight="1" x14ac:dyDescent="0.25">
      <c r="A2" s="11" t="s">
        <v>251</v>
      </c>
      <c r="B2" s="11"/>
      <c r="C2" s="11"/>
      <c r="D2" s="12"/>
      <c r="E2" s="13"/>
      <c r="F2" s="13"/>
      <c r="G2" s="13"/>
      <c r="H2" s="13"/>
      <c r="I2" s="13"/>
      <c r="J2" s="13"/>
      <c r="K2" s="13"/>
      <c r="L2" s="13"/>
      <c r="M2" s="13"/>
      <c r="N2" s="13"/>
      <c r="O2" s="13"/>
      <c r="P2" s="13"/>
      <c r="Q2" s="13"/>
      <c r="R2" s="13"/>
      <c r="S2" s="13"/>
      <c r="T2" s="13"/>
      <c r="U2" s="13"/>
      <c r="V2" s="13"/>
      <c r="W2" s="13"/>
      <c r="X2" s="13"/>
      <c r="Y2" s="13"/>
      <c r="Z2" s="13"/>
      <c r="AA2" s="13"/>
    </row>
    <row r="3" spans="1:27" ht="18.95" customHeight="1" thickBot="1" x14ac:dyDescent="0.3">
      <c r="A3" s="11"/>
      <c r="B3" s="12"/>
      <c r="C3" s="12"/>
      <c r="D3" s="12"/>
      <c r="E3" s="13"/>
      <c r="F3" s="13"/>
      <c r="G3" s="13"/>
      <c r="H3" s="13"/>
      <c r="I3" s="13"/>
      <c r="J3" s="13"/>
      <c r="K3" s="13"/>
      <c r="L3" s="13"/>
      <c r="M3" s="13"/>
      <c r="N3" s="13"/>
      <c r="O3" s="13"/>
      <c r="P3" s="13"/>
      <c r="Q3" s="13"/>
      <c r="R3" s="13"/>
      <c r="S3" s="13"/>
      <c r="T3" s="13"/>
      <c r="U3" s="13"/>
      <c r="V3" s="13"/>
      <c r="W3" s="13"/>
      <c r="X3" s="13"/>
      <c r="Y3" s="13"/>
      <c r="Z3" s="13"/>
      <c r="AA3" s="13"/>
    </row>
    <row r="4" spans="1:27" ht="30.75" customHeight="1" x14ac:dyDescent="0.2">
      <c r="A4" s="82" t="str">
        <f>+'1'!A4</f>
        <v>Janeiro-dezembro</v>
      </c>
      <c r="B4" s="257" t="s">
        <v>125</v>
      </c>
      <c r="C4" s="258"/>
      <c r="D4" s="259"/>
      <c r="E4" s="257" t="s">
        <v>114</v>
      </c>
      <c r="F4" s="258"/>
      <c r="G4" s="258"/>
      <c r="H4" s="258"/>
      <c r="I4" s="13"/>
      <c r="J4" s="13"/>
      <c r="K4" s="13"/>
      <c r="L4" s="13"/>
      <c r="M4" s="13"/>
      <c r="N4" s="13"/>
      <c r="O4" s="13"/>
      <c r="P4" s="13"/>
      <c r="Q4" s="13"/>
      <c r="R4" s="13"/>
      <c r="S4" s="13"/>
      <c r="T4" s="13"/>
      <c r="U4" s="13"/>
      <c r="V4" s="13"/>
      <c r="W4" s="13"/>
      <c r="X4" s="13"/>
      <c r="Y4" s="13"/>
      <c r="Z4" s="13"/>
      <c r="AA4" s="13"/>
    </row>
    <row r="5" spans="1:27" ht="26.25" customHeight="1" x14ac:dyDescent="0.2">
      <c r="A5" s="293" t="s">
        <v>124</v>
      </c>
      <c r="B5" s="273">
        <v>2022</v>
      </c>
      <c r="C5" s="274">
        <v>2023</v>
      </c>
      <c r="D5" s="296" t="s">
        <v>134</v>
      </c>
      <c r="E5" s="60">
        <v>2022</v>
      </c>
      <c r="F5" s="60">
        <v>2023</v>
      </c>
      <c r="G5" s="302" t="s">
        <v>134</v>
      </c>
      <c r="H5" s="298"/>
      <c r="I5" s="13"/>
      <c r="J5" s="13"/>
      <c r="K5" s="13"/>
      <c r="L5" s="13"/>
      <c r="M5" s="13"/>
      <c r="N5" s="13"/>
      <c r="O5" s="13"/>
      <c r="P5" s="13"/>
      <c r="Q5" s="13"/>
      <c r="R5" s="13"/>
      <c r="S5" s="13"/>
      <c r="T5" s="13"/>
      <c r="U5" s="13"/>
      <c r="V5" s="13"/>
      <c r="W5" s="13"/>
      <c r="X5" s="13"/>
      <c r="Y5" s="13"/>
      <c r="Z5" s="13"/>
      <c r="AA5" s="13"/>
    </row>
    <row r="6" spans="1:27" ht="27" customHeight="1" x14ac:dyDescent="0.2">
      <c r="A6" s="293"/>
      <c r="B6" s="294"/>
      <c r="C6" s="295"/>
      <c r="D6" s="297"/>
      <c r="E6" s="263" t="s">
        <v>161</v>
      </c>
      <c r="F6" s="263"/>
      <c r="G6" s="84" t="s">
        <v>162</v>
      </c>
      <c r="H6" s="79" t="s">
        <v>163</v>
      </c>
      <c r="I6" s="13"/>
      <c r="J6" s="13"/>
      <c r="K6" s="13"/>
      <c r="L6" s="13"/>
      <c r="M6" s="13"/>
      <c r="N6" s="13"/>
      <c r="O6" s="13"/>
      <c r="P6" s="13"/>
      <c r="Q6" s="13"/>
      <c r="R6" s="13"/>
      <c r="S6" s="13"/>
      <c r="T6" s="13"/>
      <c r="U6" s="13"/>
      <c r="V6" s="13"/>
      <c r="W6" s="13"/>
      <c r="X6" s="13"/>
      <c r="Y6" s="13"/>
      <c r="Z6" s="13"/>
      <c r="AA6" s="13"/>
    </row>
    <row r="7" spans="1:27" ht="18.95" customHeight="1" x14ac:dyDescent="0.2">
      <c r="A7" s="300" t="s">
        <v>35</v>
      </c>
      <c r="B7" s="284">
        <v>1797878</v>
      </c>
      <c r="C7" s="286">
        <v>2273586</v>
      </c>
      <c r="D7" s="288">
        <f>(C7/B7)-1</f>
        <v>0.26459414932492642</v>
      </c>
      <c r="E7" s="184">
        <v>34475</v>
      </c>
      <c r="F7" s="184">
        <v>37685</v>
      </c>
      <c r="G7" s="190">
        <f>(F7/E7)-1</f>
        <v>9.3110949963741918E-2</v>
      </c>
      <c r="H7" s="5"/>
      <c r="I7" s="13"/>
      <c r="J7" s="13"/>
      <c r="K7" s="13"/>
      <c r="L7" s="13"/>
      <c r="M7" s="13"/>
      <c r="N7" s="13"/>
      <c r="O7" s="13"/>
      <c r="P7" s="13"/>
      <c r="Q7" s="13"/>
      <c r="R7" s="13"/>
      <c r="S7" s="13"/>
      <c r="T7" s="13"/>
      <c r="U7" s="13"/>
      <c r="V7" s="13"/>
      <c r="W7" s="13"/>
      <c r="X7" s="13"/>
      <c r="Y7" s="13"/>
      <c r="Z7" s="13"/>
      <c r="AA7" s="13"/>
    </row>
    <row r="8" spans="1:27" ht="18.95" customHeight="1" thickBot="1" x14ac:dyDescent="0.25">
      <c r="A8" s="301"/>
      <c r="B8" s="285"/>
      <c r="C8" s="287"/>
      <c r="D8" s="289"/>
      <c r="E8" s="191">
        <f>E7/B7</f>
        <v>1.9175383424236796E-2</v>
      </c>
      <c r="F8" s="191">
        <f>F7/C7</f>
        <v>1.6575137250141408E-2</v>
      </c>
      <c r="G8" s="192"/>
      <c r="H8" s="136">
        <f>(F8/E8)-1</f>
        <v>-0.13560334709181343</v>
      </c>
      <c r="I8" s="13"/>
      <c r="J8" s="13"/>
      <c r="K8" s="13"/>
      <c r="L8" s="13"/>
      <c r="M8" s="13"/>
      <c r="N8" s="13"/>
      <c r="O8" s="13"/>
      <c r="P8" s="13"/>
      <c r="Q8" s="13"/>
      <c r="R8" s="13"/>
      <c r="S8" s="13"/>
      <c r="T8" s="13"/>
      <c r="U8" s="13"/>
      <c r="V8" s="13"/>
      <c r="W8" s="13"/>
      <c r="X8" s="13"/>
      <c r="Y8" s="13"/>
      <c r="Z8" s="13"/>
      <c r="AA8" s="13"/>
    </row>
    <row r="9" spans="1:27" ht="18.9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13"/>
    </row>
    <row r="10" spans="1:27" ht="18.95" customHeight="1" x14ac:dyDescent="0.2">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row>
    <row r="11" spans="1:27" ht="18.95" customHeight="1" x14ac:dyDescent="0.2">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row>
    <row r="12" spans="1:27" ht="18.95" customHeight="1" x14ac:dyDescent="0.2">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row>
    <row r="13" spans="1:27" ht="18.95"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row>
    <row r="14" spans="1:27" ht="18.95" customHeight="1" x14ac:dyDescent="0.2">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row>
    <row r="15" spans="1:27" ht="18.95" customHeight="1" x14ac:dyDescent="0.2">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row>
    <row r="16" spans="1:27" ht="18.95" customHeight="1"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row>
    <row r="17" spans="1:27" ht="18.95"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row r="18" spans="1:27" ht="18.95" customHeight="1" x14ac:dyDescent="0.2">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spans="1:27" ht="18.9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ht="18.95" customHeigh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ht="18.95" customHeight="1" x14ac:dyDescent="0.2">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ht="18.95" customHeight="1" x14ac:dyDescent="0.2">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row>
    <row r="23" spans="1:27" ht="18.95" customHeight="1" x14ac:dyDescent="0.2">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ht="18.95" customHeigh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row>
    <row r="26" spans="1:27"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row>
    <row r="27" spans="1:27"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row>
    <row r="28" spans="1:27"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row>
    <row r="29" spans="1:27"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row>
    <row r="30" spans="1:27"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x14ac:dyDescent="0.2">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row r="35" spans="1:27" x14ac:dyDescent="0.2">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row>
  </sheetData>
  <mergeCells count="12">
    <mergeCell ref="B4:D4"/>
    <mergeCell ref="E4:H4"/>
    <mergeCell ref="A7:A8"/>
    <mergeCell ref="B7:B8"/>
    <mergeCell ref="C7:C8"/>
    <mergeCell ref="D7:D8"/>
    <mergeCell ref="A5:A6"/>
    <mergeCell ref="B5:B6"/>
    <mergeCell ref="C5:C6"/>
    <mergeCell ref="D5:D6"/>
    <mergeCell ref="G5:H5"/>
    <mergeCell ref="E6:F6"/>
  </mergeCells>
  <printOptions horizontalCentered="1"/>
  <pageMargins left="0.23622047244094491" right="0.23622047244094491" top="0.74803149606299213" bottom="0.74803149606299213" header="0.31496062992125984" footer="0.31496062992125984"/>
  <pageSetup paperSize="9" scale="91"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3A722-07FE-4348-94C1-50848E912BEA}">
  <sheetPr>
    <pageSetUpPr fitToPage="1"/>
  </sheetPr>
  <dimension ref="A1:AA34"/>
  <sheetViews>
    <sheetView showGridLines="0" zoomScaleNormal="100" workbookViewId="0"/>
  </sheetViews>
  <sheetFormatPr defaultColWidth="9.140625" defaultRowHeight="14.25" x14ac:dyDescent="0.2"/>
  <cols>
    <col min="1" max="1" width="34.7109375" style="27" customWidth="1"/>
    <col min="2" max="4" width="10.7109375" style="27" customWidth="1"/>
    <col min="5" max="5" width="3.28515625" style="27" customWidth="1"/>
    <col min="6" max="16384" width="9.140625" style="27"/>
  </cols>
  <sheetData>
    <row r="1" spans="1:27" ht="6.75" customHeight="1" x14ac:dyDescent="0.2"/>
    <row r="2" spans="1:27" ht="18.95" customHeight="1" x14ac:dyDescent="0.25">
      <c r="A2" s="11" t="s">
        <v>252</v>
      </c>
      <c r="B2" s="12"/>
      <c r="C2" s="12"/>
      <c r="D2" s="12"/>
      <c r="E2" s="13"/>
      <c r="F2" s="13"/>
      <c r="G2" s="13"/>
      <c r="H2" s="13"/>
      <c r="I2" s="13"/>
      <c r="J2" s="13"/>
      <c r="K2" s="13"/>
      <c r="L2" s="13"/>
      <c r="M2" s="13"/>
      <c r="N2" s="13"/>
      <c r="O2" s="13"/>
      <c r="P2" s="13"/>
      <c r="Q2" s="13"/>
      <c r="R2" s="13"/>
      <c r="S2" s="13"/>
      <c r="T2" s="13"/>
      <c r="U2" s="13"/>
      <c r="V2" s="13"/>
      <c r="W2" s="13"/>
      <c r="X2" s="13"/>
      <c r="Y2" s="13"/>
      <c r="Z2" s="13"/>
      <c r="AA2" s="13"/>
    </row>
    <row r="3" spans="1:27" ht="18.95" customHeight="1" thickBot="1" x14ac:dyDescent="0.3">
      <c r="A3" s="11"/>
      <c r="B3" s="12"/>
      <c r="C3" s="12"/>
      <c r="D3" s="12"/>
      <c r="E3" s="13"/>
      <c r="F3" s="13"/>
      <c r="G3" s="13"/>
      <c r="H3" s="13"/>
      <c r="I3" s="13"/>
      <c r="J3" s="13"/>
      <c r="K3" s="13"/>
      <c r="L3" s="13"/>
      <c r="M3" s="13"/>
      <c r="N3" s="13"/>
      <c r="O3" s="13"/>
      <c r="P3" s="13"/>
      <c r="Q3" s="13"/>
      <c r="R3" s="13"/>
      <c r="S3" s="13"/>
      <c r="T3" s="13"/>
      <c r="U3" s="13"/>
      <c r="V3" s="13"/>
      <c r="W3" s="13"/>
      <c r="X3" s="13"/>
      <c r="Y3" s="13"/>
      <c r="Z3" s="13"/>
      <c r="AA3" s="13"/>
    </row>
    <row r="4" spans="1:27" ht="18.95" customHeight="1" x14ac:dyDescent="0.2">
      <c r="A4" s="82" t="str">
        <f>+'1'!A4</f>
        <v>Janeiro-dezembro</v>
      </c>
      <c r="B4" s="257" t="s">
        <v>127</v>
      </c>
      <c r="C4" s="258"/>
      <c r="D4" s="259"/>
      <c r="E4" s="13"/>
      <c r="F4" s="13"/>
      <c r="G4" s="13"/>
      <c r="H4" s="13"/>
      <c r="I4" s="13"/>
      <c r="J4" s="13"/>
      <c r="K4" s="13"/>
      <c r="L4" s="13"/>
      <c r="M4" s="13"/>
      <c r="N4" s="13"/>
      <c r="O4" s="13"/>
      <c r="P4" s="13"/>
      <c r="Q4" s="13"/>
      <c r="R4" s="13"/>
      <c r="S4" s="13"/>
      <c r="T4" s="13"/>
      <c r="U4" s="13"/>
      <c r="V4" s="13"/>
      <c r="W4" s="13"/>
      <c r="X4" s="13"/>
      <c r="Y4" s="13"/>
      <c r="Z4" s="13"/>
      <c r="AA4" s="13"/>
    </row>
    <row r="5" spans="1:27" ht="30" customHeight="1" x14ac:dyDescent="0.2">
      <c r="A5" s="44" t="s">
        <v>115</v>
      </c>
      <c r="B5" s="81">
        <v>2022</v>
      </c>
      <c r="C5" s="65">
        <v>2023</v>
      </c>
      <c r="D5" s="79" t="s">
        <v>134</v>
      </c>
      <c r="E5" s="13"/>
      <c r="F5" s="13"/>
      <c r="G5" s="13"/>
      <c r="H5" s="13"/>
      <c r="I5" s="13"/>
      <c r="J5" s="13"/>
      <c r="K5" s="13"/>
      <c r="L5" s="13"/>
      <c r="M5" s="13"/>
      <c r="N5" s="13"/>
      <c r="O5" s="13"/>
      <c r="P5" s="13"/>
      <c r="Q5" s="13"/>
      <c r="R5" s="13"/>
      <c r="S5" s="13"/>
      <c r="T5" s="13"/>
      <c r="U5" s="13"/>
      <c r="V5" s="13"/>
      <c r="W5" s="13"/>
      <c r="X5" s="13"/>
      <c r="Y5" s="13"/>
      <c r="Z5" s="13"/>
      <c r="AA5" s="13"/>
    </row>
    <row r="6" spans="1:27" ht="18.95" customHeight="1" x14ac:dyDescent="0.2">
      <c r="A6" s="15" t="s">
        <v>117</v>
      </c>
      <c r="B6" s="193">
        <v>17669</v>
      </c>
      <c r="C6" s="194">
        <v>22299</v>
      </c>
      <c r="D6" s="195">
        <f>(C6/B6)-1</f>
        <v>0.26204086252759073</v>
      </c>
      <c r="E6" s="13"/>
      <c r="F6" s="13"/>
      <c r="G6" s="13"/>
      <c r="H6" s="13"/>
      <c r="I6" s="13"/>
      <c r="J6" s="13"/>
      <c r="K6" s="13"/>
      <c r="L6" s="13"/>
      <c r="M6" s="13"/>
      <c r="N6" s="13"/>
      <c r="O6" s="13"/>
      <c r="P6" s="13"/>
      <c r="Q6" s="13"/>
      <c r="R6" s="13"/>
      <c r="S6" s="13"/>
      <c r="T6" s="13"/>
      <c r="U6" s="13"/>
      <c r="V6" s="13"/>
      <c r="W6" s="13"/>
      <c r="X6" s="13"/>
      <c r="Y6" s="13"/>
      <c r="Z6" s="13"/>
      <c r="AA6" s="13"/>
    </row>
    <row r="7" spans="1:27" ht="18.95" customHeight="1" x14ac:dyDescent="0.2">
      <c r="A7" s="15" t="s">
        <v>126</v>
      </c>
      <c r="B7" s="107">
        <v>11102</v>
      </c>
      <c r="C7" s="108">
        <v>14969</v>
      </c>
      <c r="D7" s="196">
        <f t="shared" ref="D7:D9" si="0">(C7/B7)-1</f>
        <v>0.34831561880742212</v>
      </c>
      <c r="E7" s="13"/>
      <c r="F7" s="13"/>
      <c r="G7" s="13"/>
      <c r="H7" s="13"/>
      <c r="I7" s="13"/>
      <c r="J7" s="13"/>
      <c r="K7" s="13"/>
      <c r="L7" s="13"/>
      <c r="M7" s="13"/>
      <c r="N7" s="13"/>
      <c r="O7" s="13"/>
      <c r="P7" s="13"/>
      <c r="Q7" s="13"/>
      <c r="R7" s="13"/>
      <c r="S7" s="13"/>
      <c r="T7" s="13"/>
      <c r="U7" s="13"/>
      <c r="V7" s="13"/>
      <c r="W7" s="13"/>
      <c r="X7" s="13"/>
      <c r="Y7" s="13"/>
      <c r="Z7" s="13"/>
      <c r="AA7" s="13"/>
    </row>
    <row r="8" spans="1:27" ht="18.95" customHeight="1" x14ac:dyDescent="0.2">
      <c r="A8" s="15" t="s">
        <v>122</v>
      </c>
      <c r="B8" s="107">
        <v>3913</v>
      </c>
      <c r="C8" s="108">
        <v>3340</v>
      </c>
      <c r="D8" s="196">
        <f t="shared" si="0"/>
        <v>-0.14643496038844872</v>
      </c>
      <c r="E8" s="13"/>
      <c r="F8" s="13"/>
      <c r="G8" s="13"/>
      <c r="H8" s="13"/>
      <c r="I8" s="13"/>
      <c r="J8" s="13"/>
      <c r="K8" s="13"/>
      <c r="L8" s="13"/>
      <c r="M8" s="13"/>
      <c r="N8" s="13"/>
      <c r="O8" s="13"/>
      <c r="P8" s="13"/>
      <c r="Q8" s="13"/>
      <c r="R8" s="13"/>
      <c r="S8" s="13"/>
      <c r="T8" s="13"/>
      <c r="U8" s="13"/>
      <c r="V8" s="13"/>
      <c r="W8" s="13"/>
      <c r="X8" s="13"/>
      <c r="Y8" s="13"/>
      <c r="Z8" s="13"/>
      <c r="AA8" s="13"/>
    </row>
    <row r="9" spans="1:27" ht="18.95" customHeight="1" thickBot="1" x14ac:dyDescent="0.25">
      <c r="A9" s="64" t="s">
        <v>35</v>
      </c>
      <c r="B9" s="120">
        <f>SUM(B6:B8)</f>
        <v>32684</v>
      </c>
      <c r="C9" s="86">
        <f>SUM(C6:C8)</f>
        <v>40608</v>
      </c>
      <c r="D9" s="136">
        <f t="shared" si="0"/>
        <v>0.24244278546077602</v>
      </c>
      <c r="E9" s="13"/>
      <c r="F9" s="13"/>
      <c r="G9" s="13"/>
      <c r="H9" s="13"/>
      <c r="I9" s="13"/>
      <c r="J9" s="13"/>
      <c r="K9" s="13"/>
      <c r="L9" s="13"/>
      <c r="M9" s="13"/>
      <c r="N9" s="13"/>
      <c r="O9" s="13"/>
      <c r="P9" s="13"/>
      <c r="Q9" s="13"/>
      <c r="R9" s="13"/>
      <c r="S9" s="13"/>
      <c r="T9" s="13"/>
      <c r="U9" s="13"/>
      <c r="V9" s="13"/>
      <c r="W9" s="13"/>
      <c r="X9" s="13"/>
      <c r="Y9" s="13"/>
      <c r="Z9" s="13"/>
      <c r="AA9" s="13"/>
    </row>
    <row r="10" spans="1:27" ht="18.95" customHeight="1" x14ac:dyDescent="0.2">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row>
    <row r="11" spans="1:27" ht="18.95" customHeight="1" x14ac:dyDescent="0.2">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row>
    <row r="12" spans="1:27" ht="18.95" customHeight="1" x14ac:dyDescent="0.2">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row>
    <row r="13" spans="1:27" ht="18.95"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row>
    <row r="14" spans="1:27" ht="18.95" customHeight="1" x14ac:dyDescent="0.2">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row>
    <row r="15" spans="1:27" ht="18.95" customHeight="1" x14ac:dyDescent="0.2">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row>
    <row r="16" spans="1:27" ht="18.95" customHeight="1"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row>
    <row r="17" spans="1:27" ht="18.95"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row r="18" spans="1:27" ht="18.95" customHeight="1" x14ac:dyDescent="0.2">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spans="1:27" ht="18.9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ht="18.95" customHeigh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ht="18.95" customHeight="1" x14ac:dyDescent="0.2">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ht="18.95" customHeight="1" x14ac:dyDescent="0.2">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row>
    <row r="23" spans="1:27" ht="18.95" customHeight="1" x14ac:dyDescent="0.2">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ht="18.95" customHeigh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18.95" customHeight="1"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row>
    <row r="26" spans="1:27" ht="18.95" customHeight="1"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row>
    <row r="27" spans="1:27" ht="18.95" customHeight="1"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row>
    <row r="28" spans="1:27" ht="18.95" customHeight="1"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row>
    <row r="29" spans="1:27" ht="18.95" customHeight="1"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row>
    <row r="30" spans="1:27"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x14ac:dyDescent="0.2">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sheetData>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9:C9" formulaRange="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21606-A70F-4C00-856A-128CE46064D9}">
  <sheetPr>
    <pageSetUpPr fitToPage="1"/>
  </sheetPr>
  <dimension ref="A1:AA35"/>
  <sheetViews>
    <sheetView showGridLines="0" zoomScaleNormal="100" workbookViewId="0"/>
  </sheetViews>
  <sheetFormatPr defaultColWidth="9.140625" defaultRowHeight="14.25" x14ac:dyDescent="0.2"/>
  <cols>
    <col min="1" max="1" width="27.140625" style="27" customWidth="1"/>
    <col min="2" max="2" width="22.85546875" style="27" customWidth="1"/>
    <col min="3" max="3" width="3.85546875" style="27" customWidth="1"/>
    <col min="4" max="16384" width="9.140625" style="27"/>
  </cols>
  <sheetData>
    <row r="1" spans="1:27" ht="6.75" customHeight="1" x14ac:dyDescent="0.25">
      <c r="A1" s="11"/>
      <c r="B1" s="11"/>
      <c r="C1" s="26"/>
      <c r="D1" s="26"/>
      <c r="E1" s="26"/>
      <c r="F1" s="26"/>
      <c r="G1" s="26"/>
      <c r="H1" s="26"/>
      <c r="I1" s="26"/>
      <c r="J1" s="26"/>
      <c r="K1" s="13"/>
      <c r="L1" s="13"/>
      <c r="M1" s="13"/>
      <c r="N1" s="13"/>
      <c r="O1" s="13"/>
      <c r="P1" s="13"/>
      <c r="Q1" s="13"/>
      <c r="R1" s="13"/>
      <c r="S1" s="13"/>
      <c r="T1" s="13"/>
      <c r="U1" s="13"/>
      <c r="V1" s="13"/>
      <c r="W1" s="13"/>
      <c r="X1" s="13"/>
      <c r="Y1" s="13"/>
      <c r="Z1" s="13"/>
      <c r="AA1" s="13"/>
    </row>
    <row r="2" spans="1:27" ht="37.5" customHeight="1" x14ac:dyDescent="0.2">
      <c r="A2" s="303" t="s">
        <v>253</v>
      </c>
      <c r="B2" s="303"/>
      <c r="C2" s="303"/>
      <c r="D2" s="13"/>
      <c r="E2" s="13"/>
      <c r="F2" s="13"/>
      <c r="G2" s="13"/>
      <c r="H2" s="13"/>
      <c r="I2" s="13"/>
      <c r="J2" s="13"/>
      <c r="K2" s="13"/>
      <c r="L2" s="13"/>
      <c r="M2" s="13"/>
      <c r="N2" s="13"/>
      <c r="O2" s="13"/>
      <c r="P2" s="13"/>
      <c r="Q2" s="13"/>
      <c r="R2" s="13"/>
      <c r="S2" s="13"/>
      <c r="T2" s="13"/>
      <c r="U2" s="13"/>
      <c r="V2" s="13"/>
      <c r="W2" s="13"/>
      <c r="X2" s="13"/>
      <c r="Y2" s="13"/>
      <c r="Z2" s="13"/>
      <c r="AA2" s="13"/>
    </row>
    <row r="3" spans="1:27" ht="21" customHeight="1" x14ac:dyDescent="0.2">
      <c r="A3" s="28" t="s">
        <v>203</v>
      </c>
      <c r="B3" s="28"/>
      <c r="C3" s="28"/>
      <c r="D3" s="13"/>
      <c r="E3" s="13"/>
      <c r="F3" s="13"/>
      <c r="G3" s="13"/>
      <c r="H3" s="13"/>
      <c r="I3" s="13"/>
      <c r="J3" s="13"/>
      <c r="K3" s="13"/>
      <c r="L3" s="13"/>
      <c r="M3" s="13"/>
      <c r="N3" s="13"/>
      <c r="O3" s="13"/>
      <c r="P3" s="13"/>
      <c r="Q3" s="13"/>
      <c r="R3" s="13"/>
      <c r="S3" s="13"/>
      <c r="T3" s="13"/>
      <c r="U3" s="13"/>
      <c r="V3" s="13"/>
      <c r="W3" s="13"/>
      <c r="X3" s="13"/>
      <c r="Y3" s="13"/>
      <c r="Z3" s="13"/>
      <c r="AA3" s="13"/>
    </row>
    <row r="4" spans="1:27" ht="17.100000000000001" customHeight="1" thickBot="1" x14ac:dyDescent="0.25">
      <c r="A4" s="28"/>
      <c r="B4" s="28"/>
      <c r="C4" s="28"/>
      <c r="D4" s="13"/>
      <c r="E4" s="13"/>
      <c r="F4" s="13"/>
      <c r="G4" s="13"/>
      <c r="H4" s="13"/>
      <c r="I4" s="13"/>
      <c r="J4" s="13"/>
      <c r="K4" s="13"/>
      <c r="L4" s="13"/>
      <c r="M4" s="13"/>
      <c r="N4" s="13"/>
      <c r="O4" s="13"/>
      <c r="P4" s="13"/>
      <c r="Q4" s="13"/>
      <c r="R4" s="13"/>
      <c r="S4" s="13"/>
      <c r="T4" s="13"/>
      <c r="U4" s="13"/>
      <c r="V4" s="13"/>
      <c r="W4" s="13"/>
      <c r="X4" s="13"/>
      <c r="Y4" s="13"/>
      <c r="Z4" s="13"/>
      <c r="AA4" s="13"/>
    </row>
    <row r="5" spans="1:27" ht="18.95" customHeight="1" x14ac:dyDescent="0.2">
      <c r="A5" s="258" t="s">
        <v>128</v>
      </c>
      <c r="B5" s="258" t="s">
        <v>129</v>
      </c>
      <c r="C5" s="13"/>
      <c r="D5" s="13"/>
      <c r="E5" s="13"/>
      <c r="F5" s="13"/>
      <c r="G5" s="13"/>
      <c r="H5" s="13"/>
      <c r="I5" s="13"/>
      <c r="J5" s="13"/>
      <c r="K5" s="13"/>
      <c r="L5" s="13"/>
      <c r="M5" s="13"/>
      <c r="N5" s="13"/>
      <c r="O5" s="13"/>
      <c r="P5" s="13"/>
      <c r="Q5" s="13"/>
      <c r="R5" s="13"/>
      <c r="S5" s="13"/>
      <c r="T5" s="13"/>
      <c r="U5" s="13"/>
      <c r="V5" s="13"/>
      <c r="W5" s="13"/>
      <c r="X5" s="13"/>
      <c r="Y5" s="13"/>
      <c r="Z5" s="13"/>
      <c r="AA5" s="13"/>
    </row>
    <row r="6" spans="1:27" ht="17.100000000000001" customHeight="1" x14ac:dyDescent="0.2">
      <c r="A6" s="37">
        <v>0</v>
      </c>
      <c r="B6" s="108">
        <v>3619</v>
      </c>
      <c r="C6" s="13"/>
      <c r="D6" s="13"/>
      <c r="E6" s="13"/>
      <c r="F6" s="13"/>
      <c r="G6" s="13"/>
      <c r="H6" s="13"/>
      <c r="I6" s="13"/>
      <c r="J6" s="13"/>
      <c r="K6" s="13"/>
      <c r="L6" s="13"/>
      <c r="M6" s="13"/>
      <c r="N6" s="13"/>
      <c r="O6" s="13"/>
      <c r="P6" s="13"/>
      <c r="Q6" s="13"/>
      <c r="R6" s="13"/>
      <c r="S6" s="13"/>
      <c r="T6" s="13"/>
      <c r="U6" s="13"/>
      <c r="V6" s="13"/>
      <c r="W6" s="13"/>
      <c r="X6" s="13"/>
      <c r="Y6" s="13"/>
      <c r="Z6" s="13"/>
      <c r="AA6" s="13"/>
    </row>
    <row r="7" spans="1:27" ht="17.100000000000001" customHeight="1" x14ac:dyDescent="0.2">
      <c r="A7" s="37">
        <v>1</v>
      </c>
      <c r="B7" s="108">
        <v>77</v>
      </c>
      <c r="C7" s="13"/>
      <c r="D7" s="13"/>
      <c r="E7" s="13"/>
      <c r="F7" s="13"/>
      <c r="G7" s="13"/>
      <c r="H7" s="13"/>
      <c r="I7" s="13"/>
      <c r="J7" s="13"/>
      <c r="K7" s="13"/>
      <c r="L7" s="13"/>
      <c r="M7" s="13"/>
      <c r="N7" s="13"/>
      <c r="O7" s="13"/>
      <c r="P7" s="13"/>
      <c r="Q7" s="13"/>
      <c r="R7" s="13"/>
      <c r="S7" s="13"/>
      <c r="T7" s="13"/>
      <c r="U7" s="13"/>
      <c r="V7" s="13"/>
      <c r="W7" s="13"/>
      <c r="X7" s="13"/>
      <c r="Y7" s="13"/>
      <c r="Z7" s="13"/>
      <c r="AA7" s="13"/>
    </row>
    <row r="8" spans="1:27" ht="17.100000000000001" customHeight="1" x14ac:dyDescent="0.2">
      <c r="A8" s="37">
        <v>2</v>
      </c>
      <c r="B8" s="108">
        <v>280</v>
      </c>
      <c r="C8" s="13"/>
      <c r="D8" s="13"/>
      <c r="E8" s="13"/>
      <c r="F8" s="13"/>
      <c r="G8" s="13"/>
      <c r="H8" s="13"/>
      <c r="I8" s="13"/>
      <c r="J8" s="13"/>
      <c r="K8" s="13"/>
      <c r="L8" s="13"/>
      <c r="M8" s="13"/>
      <c r="N8" s="13"/>
      <c r="O8" s="13"/>
      <c r="P8" s="13"/>
      <c r="Q8" s="13"/>
      <c r="R8" s="13"/>
      <c r="S8" s="13"/>
      <c r="T8" s="13"/>
      <c r="U8" s="13"/>
      <c r="V8" s="13"/>
      <c r="W8" s="13"/>
      <c r="X8" s="13"/>
      <c r="Y8" s="13"/>
      <c r="Z8" s="13"/>
      <c r="AA8" s="13"/>
    </row>
    <row r="9" spans="1:27" ht="17.100000000000001" customHeight="1" x14ac:dyDescent="0.2">
      <c r="A9" s="37">
        <v>3</v>
      </c>
      <c r="B9" s="108">
        <v>4859</v>
      </c>
      <c r="C9" s="13"/>
      <c r="D9" s="13"/>
      <c r="E9" s="13"/>
      <c r="F9" s="13"/>
      <c r="G9" s="13"/>
      <c r="H9" s="13"/>
      <c r="I9" s="13"/>
      <c r="J9" s="13"/>
      <c r="K9" s="13"/>
      <c r="L9" s="13"/>
      <c r="M9" s="13"/>
      <c r="N9" s="13"/>
      <c r="O9" s="13"/>
      <c r="P9" s="13"/>
      <c r="Q9" s="13"/>
      <c r="R9" s="13"/>
      <c r="S9" s="13"/>
      <c r="T9" s="13"/>
      <c r="U9" s="13"/>
      <c r="V9" s="13"/>
      <c r="W9" s="13"/>
      <c r="X9" s="13"/>
      <c r="Y9" s="13"/>
      <c r="Z9" s="13"/>
      <c r="AA9" s="13"/>
    </row>
    <row r="10" spans="1:27" ht="17.100000000000001" customHeight="1" x14ac:dyDescent="0.2">
      <c r="A10" s="37">
        <v>4</v>
      </c>
      <c r="B10" s="108">
        <v>1362</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row>
    <row r="11" spans="1:27" ht="17.100000000000001" customHeight="1" x14ac:dyDescent="0.2">
      <c r="A11" s="37">
        <v>5</v>
      </c>
      <c r="B11" s="108">
        <v>2158</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row>
    <row r="12" spans="1:27" ht="17.100000000000001" customHeight="1" x14ac:dyDescent="0.2">
      <c r="A12" s="37">
        <v>6</v>
      </c>
      <c r="B12" s="108">
        <v>2207</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row>
    <row r="13" spans="1:27" ht="17.100000000000001" customHeight="1" x14ac:dyDescent="0.2">
      <c r="A13" s="37">
        <v>7</v>
      </c>
      <c r="B13" s="108">
        <v>7450</v>
      </c>
      <c r="C13" s="13"/>
      <c r="D13" s="13"/>
      <c r="E13" s="13"/>
      <c r="F13" s="13"/>
      <c r="G13" s="13"/>
      <c r="H13" s="13"/>
      <c r="I13" s="13"/>
      <c r="J13" s="13"/>
      <c r="K13" s="13"/>
      <c r="L13" s="13"/>
      <c r="M13" s="13"/>
      <c r="N13" s="13"/>
      <c r="O13" s="13"/>
      <c r="P13" s="13"/>
      <c r="Q13" s="13"/>
      <c r="R13" s="13"/>
      <c r="S13" s="13"/>
      <c r="T13" s="13"/>
      <c r="U13" s="13"/>
      <c r="V13" s="13"/>
      <c r="W13" s="13"/>
      <c r="X13" s="13"/>
      <c r="Y13" s="13"/>
      <c r="Z13" s="13"/>
      <c r="AA13" s="13"/>
    </row>
    <row r="14" spans="1:27" ht="17.100000000000001" customHeight="1" x14ac:dyDescent="0.2">
      <c r="A14" s="37">
        <v>8</v>
      </c>
      <c r="B14" s="108">
        <v>4234</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row>
    <row r="15" spans="1:27" ht="17.100000000000001" customHeight="1" x14ac:dyDescent="0.2">
      <c r="A15" s="37">
        <v>9</v>
      </c>
      <c r="B15" s="108">
        <v>51894</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row>
    <row r="16" spans="1:27" ht="17.100000000000001" customHeight="1" x14ac:dyDescent="0.2">
      <c r="A16" s="37">
        <v>10</v>
      </c>
      <c r="B16" s="108">
        <v>9379</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row>
    <row r="17" spans="1:27" ht="17.100000000000001" customHeight="1" x14ac:dyDescent="0.2">
      <c r="A17" s="37">
        <v>11</v>
      </c>
      <c r="B17" s="108">
        <v>96717</v>
      </c>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row r="18" spans="1:27" ht="17.100000000000001" customHeight="1" x14ac:dyDescent="0.2">
      <c r="A18" s="37">
        <v>12</v>
      </c>
      <c r="B18" s="108">
        <v>9819</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spans="1:27" ht="17.100000000000001" customHeight="1" x14ac:dyDescent="0.2">
      <c r="A19" s="37">
        <v>13</v>
      </c>
      <c r="B19" s="108">
        <v>493403</v>
      </c>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ht="17.100000000000001" customHeight="1" thickBot="1" x14ac:dyDescent="0.25">
      <c r="A20" s="64" t="s">
        <v>35</v>
      </c>
      <c r="B20" s="86">
        <f>SUM(B6:B19)</f>
        <v>687458</v>
      </c>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ht="17.100000000000001" customHeight="1" x14ac:dyDescent="0.2">
      <c r="A21" s="13"/>
      <c r="B21" s="29"/>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ht="18.95" customHeight="1" x14ac:dyDescent="0.2">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row>
    <row r="23" spans="1:27" ht="18.95" customHeight="1" x14ac:dyDescent="0.2">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ht="18.95" customHeigh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18.95" customHeight="1"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row>
    <row r="26" spans="1:27" ht="18.95" customHeight="1"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row>
    <row r="27" spans="1:27" ht="18.95" customHeight="1"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row>
    <row r="28" spans="1:27" ht="18.95" customHeight="1"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row>
    <row r="29" spans="1:27" ht="18.95" customHeight="1"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row>
    <row r="30" spans="1:27" ht="18.95" customHeight="1"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ht="18.95" customHeight="1"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ht="18.95" customHeight="1" x14ac:dyDescent="0.2">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ht="18.95" customHeight="1"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ht="18.95"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row r="35" spans="1:27" ht="18.95" customHeight="1" x14ac:dyDescent="0.2">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row>
  </sheetData>
  <mergeCells count="2">
    <mergeCell ref="A2:C2"/>
    <mergeCell ref="A5:B5"/>
  </mergeCells>
  <printOptions horizontalCentered="1"/>
  <pageMargins left="0.70866141732283472" right="0.70866141732283472" top="0.74803149606299213" bottom="0.74803149606299213" header="0.31496062992125984" footer="0.31496062992125984"/>
  <pageSetup paperSize="9"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9587-2A79-4EBF-9F09-419667FE6AC2}">
  <sheetPr>
    <pageSetUpPr fitToPage="1"/>
  </sheetPr>
  <dimension ref="A1:AA21"/>
  <sheetViews>
    <sheetView showGridLines="0" zoomScaleNormal="100" workbookViewId="0"/>
  </sheetViews>
  <sheetFormatPr defaultColWidth="9.140625" defaultRowHeight="14.25" x14ac:dyDescent="0.2"/>
  <cols>
    <col min="1" max="1" width="20.7109375" style="27" customWidth="1"/>
    <col min="2" max="10" width="9.140625" style="27" customWidth="1"/>
    <col min="11" max="16384" width="9.140625" style="27"/>
  </cols>
  <sheetData>
    <row r="1" spans="1:27" ht="7.5" customHeight="1" x14ac:dyDescent="0.25">
      <c r="A1" s="11"/>
      <c r="B1" s="11"/>
      <c r="C1" s="26"/>
      <c r="D1" s="13"/>
      <c r="E1" s="13"/>
      <c r="F1" s="13"/>
      <c r="G1" s="13"/>
      <c r="H1" s="13"/>
      <c r="I1" s="13"/>
      <c r="J1" s="13"/>
      <c r="K1" s="13"/>
      <c r="L1" s="13"/>
      <c r="M1" s="13"/>
      <c r="N1" s="13"/>
      <c r="O1" s="13"/>
      <c r="P1" s="13"/>
      <c r="Q1" s="13"/>
      <c r="R1" s="13"/>
      <c r="S1" s="13"/>
      <c r="T1" s="13"/>
      <c r="U1" s="13"/>
      <c r="V1" s="13"/>
      <c r="W1" s="13"/>
      <c r="X1" s="13"/>
      <c r="Y1" s="13"/>
      <c r="Z1" s="13"/>
      <c r="AA1" s="13"/>
    </row>
    <row r="2" spans="1:27" ht="29.25" customHeight="1" x14ac:dyDescent="0.2">
      <c r="A2" s="303" t="s">
        <v>254</v>
      </c>
      <c r="B2" s="303"/>
      <c r="C2" s="303"/>
      <c r="D2" s="13"/>
      <c r="E2" s="13"/>
      <c r="F2" s="13"/>
      <c r="G2" s="13"/>
      <c r="H2" s="13"/>
      <c r="I2" s="13"/>
      <c r="J2" s="13"/>
      <c r="K2" s="13"/>
      <c r="L2" s="13"/>
      <c r="M2" s="13"/>
      <c r="N2" s="13"/>
      <c r="O2" s="13"/>
      <c r="P2" s="13"/>
      <c r="Q2" s="13"/>
      <c r="R2" s="13"/>
      <c r="S2" s="13"/>
      <c r="T2" s="13"/>
      <c r="U2" s="13"/>
      <c r="V2" s="13"/>
      <c r="W2" s="13"/>
      <c r="X2" s="13"/>
      <c r="Y2" s="13"/>
      <c r="Z2" s="13"/>
      <c r="AA2" s="13"/>
    </row>
    <row r="3" spans="1:27" ht="18.95" customHeight="1" x14ac:dyDescent="0.25">
      <c r="A3" s="11" t="str">
        <f>+'29'!A3</f>
        <v>Até dezembro 2023</v>
      </c>
      <c r="B3" s="11"/>
      <c r="C3" s="26"/>
      <c r="D3" s="13"/>
      <c r="E3" s="13"/>
      <c r="F3" s="13"/>
      <c r="G3" s="13"/>
      <c r="H3" s="13"/>
      <c r="I3" s="13"/>
      <c r="J3" s="13"/>
      <c r="K3" s="13"/>
      <c r="L3" s="13"/>
      <c r="M3" s="13"/>
      <c r="N3" s="13"/>
      <c r="O3" s="13"/>
      <c r="P3" s="13"/>
      <c r="Q3" s="13"/>
      <c r="R3" s="13"/>
      <c r="S3" s="13"/>
      <c r="T3" s="13"/>
      <c r="U3" s="13"/>
      <c r="V3" s="13"/>
      <c r="W3" s="13"/>
      <c r="X3" s="13"/>
      <c r="Y3" s="13"/>
      <c r="Z3" s="13"/>
      <c r="AA3" s="13"/>
    </row>
    <row r="4" spans="1:27" ht="18.95" customHeight="1" x14ac:dyDescent="0.25">
      <c r="A4" s="11"/>
      <c r="B4" s="12"/>
      <c r="C4" s="13"/>
      <c r="D4" s="13"/>
      <c r="E4" s="13"/>
      <c r="F4" s="13"/>
      <c r="G4" s="13"/>
      <c r="H4" s="13"/>
      <c r="I4" s="13"/>
      <c r="J4" s="13"/>
      <c r="K4" s="13"/>
      <c r="L4" s="13"/>
      <c r="M4" s="13"/>
      <c r="N4" s="13"/>
      <c r="O4" s="13"/>
      <c r="P4" s="13"/>
      <c r="Q4" s="13"/>
      <c r="R4" s="13"/>
      <c r="S4" s="13"/>
      <c r="T4" s="13"/>
      <c r="U4" s="13"/>
      <c r="V4" s="13"/>
      <c r="W4" s="13"/>
      <c r="X4" s="13"/>
      <c r="Y4" s="13"/>
      <c r="Z4" s="13"/>
      <c r="AA4" s="13"/>
    </row>
    <row r="5" spans="1:27" ht="18.95" customHeight="1" thickBo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row>
    <row r="6" spans="1:27" ht="21.75" customHeight="1" thickBot="1" x14ac:dyDescent="0.25">
      <c r="A6" s="213" t="s">
        <v>130</v>
      </c>
      <c r="B6" s="37">
        <v>2016</v>
      </c>
      <c r="C6" s="37">
        <v>2017</v>
      </c>
      <c r="D6" s="37">
        <v>2018</v>
      </c>
      <c r="E6" s="37">
        <v>2019</v>
      </c>
      <c r="F6" s="37">
        <v>2020</v>
      </c>
      <c r="G6" s="37">
        <v>2021</v>
      </c>
      <c r="H6" s="37">
        <v>2022</v>
      </c>
      <c r="I6" s="37" t="s">
        <v>164</v>
      </c>
      <c r="J6" s="212" t="s">
        <v>35</v>
      </c>
      <c r="K6" s="13"/>
      <c r="L6" s="13"/>
      <c r="M6" s="13"/>
      <c r="N6" s="13"/>
      <c r="O6" s="13"/>
      <c r="P6" s="13"/>
      <c r="Q6" s="13"/>
      <c r="R6" s="13"/>
      <c r="S6" s="13"/>
      <c r="T6" s="13"/>
      <c r="U6" s="13"/>
      <c r="V6" s="13"/>
      <c r="W6" s="13"/>
      <c r="X6" s="13"/>
      <c r="Y6" s="13"/>
      <c r="Z6" s="13"/>
      <c r="AA6" s="13"/>
    </row>
    <row r="7" spans="1:27" ht="21.75" customHeight="1" thickTop="1" thickBot="1" x14ac:dyDescent="0.25">
      <c r="A7" s="214" t="s">
        <v>131</v>
      </c>
      <c r="B7" s="215">
        <v>16</v>
      </c>
      <c r="C7" s="85">
        <v>64</v>
      </c>
      <c r="D7" s="85">
        <v>182</v>
      </c>
      <c r="E7" s="85">
        <v>668</v>
      </c>
      <c r="F7" s="85">
        <v>443</v>
      </c>
      <c r="G7" s="85">
        <v>439</v>
      </c>
      <c r="H7" s="85">
        <v>598</v>
      </c>
      <c r="I7" s="85">
        <v>577</v>
      </c>
      <c r="J7" s="120">
        <f>SUM(B7:I7)</f>
        <v>2987</v>
      </c>
      <c r="K7" s="13"/>
      <c r="L7" s="13"/>
      <c r="M7" s="13"/>
      <c r="N7" s="13"/>
      <c r="O7" s="13"/>
      <c r="P7" s="13"/>
      <c r="Q7" s="13"/>
      <c r="R7" s="13"/>
      <c r="S7" s="13"/>
      <c r="T7" s="13"/>
      <c r="U7" s="13"/>
      <c r="V7" s="13"/>
      <c r="W7" s="13"/>
      <c r="X7" s="13"/>
      <c r="Y7" s="13"/>
      <c r="Z7" s="13"/>
      <c r="AA7" s="13"/>
    </row>
    <row r="8" spans="1:27" ht="18.95" customHeight="1" x14ac:dyDescent="0.2">
      <c r="A8" s="13"/>
      <c r="B8" s="13"/>
      <c r="C8" s="13"/>
      <c r="D8" s="13"/>
      <c r="E8" s="13"/>
      <c r="F8" s="13"/>
      <c r="G8" s="13"/>
      <c r="H8" s="13"/>
      <c r="I8" s="13"/>
      <c r="J8" s="13"/>
      <c r="K8" s="13"/>
      <c r="L8" s="13"/>
      <c r="M8" s="13"/>
      <c r="N8" s="13"/>
      <c r="O8" s="13"/>
      <c r="P8" s="13"/>
      <c r="Q8" s="13"/>
      <c r="R8" s="13"/>
      <c r="S8" s="13"/>
      <c r="T8" s="13"/>
      <c r="U8" s="13"/>
      <c r="V8" s="13"/>
      <c r="W8" s="13"/>
      <c r="X8" s="13"/>
      <c r="Y8" s="13"/>
      <c r="Z8" s="13"/>
      <c r="AA8" s="13"/>
    </row>
    <row r="9" spans="1:27" ht="18.9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13"/>
    </row>
    <row r="10" spans="1:27" ht="18.95" customHeight="1" x14ac:dyDescent="0.2">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row>
    <row r="11" spans="1:27" ht="18.95" customHeight="1" x14ac:dyDescent="0.2">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row>
    <row r="12" spans="1:27" ht="18.95" customHeight="1" x14ac:dyDescent="0.2">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row>
    <row r="13" spans="1:27" ht="18.95"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row>
    <row r="14" spans="1:27" ht="18.95" customHeight="1" x14ac:dyDescent="0.2">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row>
    <row r="15" spans="1:27" ht="18.95" customHeight="1" x14ac:dyDescent="0.2">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row>
    <row r="16" spans="1:27" ht="18.95" customHeight="1"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row>
    <row r="17" spans="1:27" ht="18.95"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row r="18" spans="1:27" ht="18.95" customHeight="1" x14ac:dyDescent="0.2">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spans="1:27" ht="18.9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ht="18.95" customHeigh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x14ac:dyDescent="0.2">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sheetData>
  <mergeCells count="1">
    <mergeCell ref="A2:C2"/>
  </mergeCells>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C5E91-DD61-47DC-AD57-2BCC7D1A2205}">
  <sheetPr>
    <pageSetUpPr fitToPage="1"/>
  </sheetPr>
  <dimension ref="A1:AA34"/>
  <sheetViews>
    <sheetView showGridLines="0" zoomScaleNormal="100" workbookViewId="0">
      <selection activeCell="P5" sqref="P5"/>
    </sheetView>
  </sheetViews>
  <sheetFormatPr defaultColWidth="9.140625" defaultRowHeight="14.25" x14ac:dyDescent="0.2"/>
  <cols>
    <col min="1" max="1" width="18.7109375" style="27" customWidth="1"/>
    <col min="2" max="13" width="7.85546875" style="27" customWidth="1"/>
    <col min="14" max="14" width="2.85546875" style="27" customWidth="1"/>
    <col min="15" max="16384" width="9.140625" style="27"/>
  </cols>
  <sheetData>
    <row r="1" spans="1:27" ht="5.25" customHeight="1" x14ac:dyDescent="0.2"/>
    <row r="2" spans="1:27" ht="18.95" customHeight="1" x14ac:dyDescent="0.25">
      <c r="A2" s="11" t="s">
        <v>148</v>
      </c>
      <c r="B2" s="11"/>
      <c r="C2" s="11"/>
      <c r="D2" s="12"/>
      <c r="E2" s="12"/>
      <c r="F2" s="13"/>
      <c r="G2" s="13"/>
      <c r="H2" s="13"/>
      <c r="I2" s="13"/>
      <c r="J2" s="13"/>
      <c r="K2" s="13"/>
      <c r="L2" s="13"/>
      <c r="M2" s="13"/>
      <c r="N2" s="13"/>
      <c r="O2" s="13"/>
      <c r="P2" s="13"/>
      <c r="Q2" s="13"/>
      <c r="R2" s="13"/>
      <c r="S2" s="13"/>
      <c r="T2" s="13"/>
      <c r="U2" s="13"/>
      <c r="V2" s="13"/>
      <c r="W2" s="13"/>
      <c r="X2" s="13"/>
      <c r="Y2" s="13"/>
      <c r="Z2" s="13"/>
      <c r="AA2" s="13"/>
    </row>
    <row r="3" spans="1:27" ht="18.95" customHeight="1" thickBot="1" x14ac:dyDescent="0.25">
      <c r="A3" s="13"/>
      <c r="B3" s="13"/>
      <c r="C3" s="13"/>
      <c r="D3" s="13"/>
      <c r="E3" s="13"/>
      <c r="F3" s="13"/>
      <c r="G3" s="13"/>
      <c r="H3" s="13"/>
      <c r="I3" s="13"/>
      <c r="J3" s="13"/>
      <c r="K3" s="13"/>
      <c r="L3" s="13"/>
      <c r="M3" s="13"/>
      <c r="N3" s="13"/>
      <c r="O3" s="13"/>
      <c r="P3" s="13"/>
      <c r="Q3" s="13"/>
      <c r="R3" s="13"/>
      <c r="S3" s="13"/>
      <c r="T3" s="13"/>
      <c r="U3" s="13"/>
      <c r="V3" s="13"/>
      <c r="W3" s="13"/>
      <c r="X3" s="13"/>
      <c r="Y3" s="13"/>
      <c r="Z3" s="13"/>
      <c r="AA3" s="13"/>
    </row>
    <row r="4" spans="1:27" ht="18.95" customHeight="1" x14ac:dyDescent="0.2">
      <c r="A4" s="255" t="s">
        <v>204</v>
      </c>
      <c r="B4" s="257" t="s">
        <v>6</v>
      </c>
      <c r="C4" s="258"/>
      <c r="D4" s="259"/>
      <c r="E4" s="257" t="s">
        <v>31</v>
      </c>
      <c r="F4" s="258"/>
      <c r="G4" s="259"/>
      <c r="H4" s="258" t="s">
        <v>18</v>
      </c>
      <c r="I4" s="258"/>
      <c r="J4" s="258"/>
      <c r="K4" s="257" t="s">
        <v>20</v>
      </c>
      <c r="L4" s="258"/>
      <c r="M4" s="258"/>
      <c r="N4" s="13"/>
      <c r="O4" s="13"/>
      <c r="P4" s="13"/>
      <c r="Q4" s="13"/>
      <c r="R4" s="13"/>
      <c r="S4" s="13"/>
      <c r="T4" s="13"/>
      <c r="U4" s="13"/>
      <c r="V4" s="13"/>
      <c r="W4" s="13"/>
      <c r="X4" s="13"/>
      <c r="Y4" s="13"/>
      <c r="Z4" s="13"/>
      <c r="AA4" s="13"/>
    </row>
    <row r="5" spans="1:27" ht="30" customHeight="1" x14ac:dyDescent="0.2">
      <c r="A5" s="256"/>
      <c r="B5" s="49">
        <v>2019</v>
      </c>
      <c r="C5" s="46">
        <v>2023</v>
      </c>
      <c r="D5" s="50" t="s">
        <v>133</v>
      </c>
      <c r="E5" s="49">
        <v>2019</v>
      </c>
      <c r="F5" s="46">
        <v>2023</v>
      </c>
      <c r="G5" s="50" t="s">
        <v>133</v>
      </c>
      <c r="H5" s="46">
        <v>2019</v>
      </c>
      <c r="I5" s="46">
        <v>2023</v>
      </c>
      <c r="J5" s="47" t="s">
        <v>133</v>
      </c>
      <c r="K5" s="49">
        <v>2019</v>
      </c>
      <c r="L5" s="46">
        <v>2023</v>
      </c>
      <c r="M5" s="47" t="s">
        <v>133</v>
      </c>
      <c r="N5" s="13"/>
      <c r="O5" s="13"/>
      <c r="P5" s="13"/>
      <c r="Q5" s="13"/>
      <c r="R5" s="13"/>
      <c r="S5" s="13"/>
      <c r="T5" s="13"/>
      <c r="U5" s="13"/>
      <c r="V5" s="13"/>
      <c r="W5" s="13"/>
      <c r="X5" s="13"/>
      <c r="Y5" s="13"/>
      <c r="Z5" s="13"/>
      <c r="AA5" s="13"/>
    </row>
    <row r="6" spans="1:27" ht="18.95" customHeight="1" x14ac:dyDescent="0.2">
      <c r="A6" s="14" t="s">
        <v>34</v>
      </c>
      <c r="B6" s="92">
        <v>35704</v>
      </c>
      <c r="C6" s="93">
        <v>34974</v>
      </c>
      <c r="D6" s="94">
        <f>(C6/B6)-1</f>
        <v>-2.0445888415863811E-2</v>
      </c>
      <c r="E6" s="92">
        <v>474</v>
      </c>
      <c r="F6" s="93">
        <v>467</v>
      </c>
      <c r="G6" s="94">
        <f>(F6/E6)-1</f>
        <v>-1.4767932489451518E-2</v>
      </c>
      <c r="H6" s="93">
        <v>2301</v>
      </c>
      <c r="I6" s="93">
        <v>2437</v>
      </c>
      <c r="J6" s="95">
        <f>(I6/H6)-1</f>
        <v>5.9104737070838853E-2</v>
      </c>
      <c r="K6" s="92">
        <v>43202</v>
      </c>
      <c r="L6" s="93">
        <v>41058</v>
      </c>
      <c r="M6" s="95">
        <f>(L6/K6)-1</f>
        <v>-4.9627332067959773E-2</v>
      </c>
      <c r="N6" s="13"/>
      <c r="O6" s="13"/>
      <c r="P6" s="13"/>
      <c r="Q6" s="13"/>
      <c r="R6" s="13"/>
      <c r="S6" s="13"/>
      <c r="T6" s="13"/>
      <c r="U6" s="13"/>
      <c r="V6" s="13"/>
      <c r="W6" s="13"/>
      <c r="X6" s="13"/>
      <c r="Y6" s="13"/>
      <c r="Z6" s="13"/>
      <c r="AA6" s="13"/>
    </row>
    <row r="7" spans="1:27" ht="18.95" customHeight="1" x14ac:dyDescent="0.2">
      <c r="A7" s="14" t="s">
        <v>36</v>
      </c>
      <c r="B7" s="92">
        <v>611</v>
      </c>
      <c r="C7" s="93">
        <v>620</v>
      </c>
      <c r="D7" s="94">
        <f t="shared" ref="D7:D9" si="0">(C7/B7)-1</f>
        <v>1.4729950900163713E-2</v>
      </c>
      <c r="E7" s="92">
        <v>7</v>
      </c>
      <c r="F7" s="93">
        <v>3</v>
      </c>
      <c r="G7" s="96">
        <f>(F7/E7)-1</f>
        <v>-0.5714285714285714</v>
      </c>
      <c r="H7" s="93">
        <v>120</v>
      </c>
      <c r="I7" s="93">
        <v>110</v>
      </c>
      <c r="J7" s="95">
        <f t="shared" ref="J7:J9" si="1">(I7/H7)-1</f>
        <v>-8.333333333333337E-2</v>
      </c>
      <c r="K7" s="92">
        <v>686</v>
      </c>
      <c r="L7" s="93">
        <v>708</v>
      </c>
      <c r="M7" s="95">
        <f t="shared" ref="M7:M9" si="2">(L7/K7)-1</f>
        <v>3.2069970845481022E-2</v>
      </c>
      <c r="N7" s="13"/>
      <c r="O7" s="13"/>
      <c r="P7" s="13"/>
      <c r="Q7" s="13"/>
      <c r="R7" s="13"/>
      <c r="S7" s="13"/>
      <c r="T7" s="13"/>
      <c r="U7" s="13"/>
      <c r="V7" s="13"/>
      <c r="W7" s="13"/>
      <c r="X7" s="13"/>
      <c r="Y7" s="13"/>
      <c r="Z7" s="13"/>
      <c r="AA7" s="13"/>
    </row>
    <row r="8" spans="1:27" ht="18.95" customHeight="1" x14ac:dyDescent="0.2">
      <c r="A8" s="14" t="s">
        <v>37</v>
      </c>
      <c r="B8" s="92">
        <v>936</v>
      </c>
      <c r="C8" s="93">
        <v>1001</v>
      </c>
      <c r="D8" s="94">
        <f t="shared" si="0"/>
        <v>6.944444444444442E-2</v>
      </c>
      <c r="E8" s="92">
        <v>39</v>
      </c>
      <c r="F8" s="93">
        <v>9</v>
      </c>
      <c r="G8" s="94">
        <f t="shared" ref="G8:G9" si="3">(F8/E8)-1</f>
        <v>-0.76923076923076916</v>
      </c>
      <c r="H8" s="93">
        <v>111</v>
      </c>
      <c r="I8" s="93">
        <v>99</v>
      </c>
      <c r="J8" s="95">
        <f t="shared" si="1"/>
        <v>-0.10810810810810811</v>
      </c>
      <c r="K8" s="92">
        <v>1065</v>
      </c>
      <c r="L8" s="93">
        <v>1124</v>
      </c>
      <c r="M8" s="95">
        <f t="shared" si="2"/>
        <v>5.539906103286385E-2</v>
      </c>
      <c r="N8" s="13"/>
      <c r="O8" s="13"/>
      <c r="P8" s="13"/>
      <c r="Q8" s="13"/>
      <c r="R8" s="13"/>
      <c r="S8" s="13"/>
      <c r="T8" s="13"/>
      <c r="U8" s="13"/>
      <c r="V8" s="13"/>
      <c r="W8" s="13"/>
      <c r="X8" s="13"/>
      <c r="Y8" s="13"/>
      <c r="Z8" s="13"/>
      <c r="AA8" s="13"/>
    </row>
    <row r="9" spans="1:27" ht="18.95" customHeight="1" thickBot="1" x14ac:dyDescent="0.25">
      <c r="A9" s="48" t="s">
        <v>35</v>
      </c>
      <c r="B9" s="97">
        <f>SUM(B6:B8)</f>
        <v>37251</v>
      </c>
      <c r="C9" s="98">
        <f>SUM(C6:C8)</f>
        <v>36595</v>
      </c>
      <c r="D9" s="99">
        <f t="shared" si="0"/>
        <v>-1.7610265496228239E-2</v>
      </c>
      <c r="E9" s="97">
        <f>SUM(E6:E8)</f>
        <v>520</v>
      </c>
      <c r="F9" s="98">
        <f>SUM(F6:F8)</f>
        <v>479</v>
      </c>
      <c r="G9" s="99">
        <f t="shared" si="3"/>
        <v>-7.8846153846153899E-2</v>
      </c>
      <c r="H9" s="98">
        <f>SUM(H6:H8)</f>
        <v>2532</v>
      </c>
      <c r="I9" s="98">
        <f>SUM(I6:I8)</f>
        <v>2646</v>
      </c>
      <c r="J9" s="100">
        <f t="shared" si="1"/>
        <v>4.502369668246442E-2</v>
      </c>
      <c r="K9" s="97">
        <f>SUM(K6:K8)</f>
        <v>44953</v>
      </c>
      <c r="L9" s="98">
        <f>SUM(L6:L8)</f>
        <v>42890</v>
      </c>
      <c r="M9" s="100">
        <f t="shared" si="2"/>
        <v>-4.5892376482103536E-2</v>
      </c>
      <c r="N9" s="13"/>
      <c r="O9" s="13"/>
      <c r="P9" s="13"/>
      <c r="Q9" s="13"/>
      <c r="R9" s="13"/>
      <c r="S9" s="13"/>
      <c r="T9" s="13"/>
      <c r="U9" s="13"/>
      <c r="V9" s="13"/>
      <c r="W9" s="13"/>
      <c r="X9" s="13"/>
      <c r="Y9" s="13"/>
      <c r="Z9" s="13"/>
      <c r="AA9" s="13"/>
    </row>
    <row r="10" spans="1:27" ht="18.95" customHeight="1" x14ac:dyDescent="0.2">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row>
    <row r="11" spans="1:27" ht="18.95" customHeight="1" x14ac:dyDescent="0.2">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row>
    <row r="12" spans="1:27" ht="18.95" customHeight="1" x14ac:dyDescent="0.2">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row>
    <row r="13" spans="1:27" ht="18.95"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row>
    <row r="14" spans="1:27" ht="18.95" customHeight="1" x14ac:dyDescent="0.2">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row>
    <row r="15" spans="1:27" ht="18.95" customHeight="1" x14ac:dyDescent="0.2">
      <c r="A15" s="13"/>
      <c r="B15" s="13"/>
      <c r="C15" s="13"/>
      <c r="D15" s="13"/>
      <c r="E15" s="31"/>
      <c r="F15" s="13"/>
      <c r="G15" s="13"/>
      <c r="H15" s="13"/>
      <c r="I15" s="13"/>
      <c r="J15" s="13"/>
      <c r="K15" s="13"/>
      <c r="L15" s="13"/>
      <c r="M15" s="13"/>
      <c r="N15" s="13"/>
      <c r="O15" s="13"/>
      <c r="P15" s="13"/>
      <c r="Q15" s="13"/>
      <c r="R15" s="13"/>
      <c r="S15" s="13"/>
      <c r="T15" s="13"/>
      <c r="U15" s="13"/>
      <c r="V15" s="13"/>
      <c r="W15" s="13"/>
      <c r="X15" s="13"/>
      <c r="Y15" s="13"/>
      <c r="Z15" s="13"/>
      <c r="AA15" s="13"/>
    </row>
    <row r="16" spans="1:27"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row>
    <row r="17" spans="1:27"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row r="18" spans="1:27" x14ac:dyDescent="0.2">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spans="1:27"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x14ac:dyDescent="0.2">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x14ac:dyDescent="0.2">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row>
    <row r="23" spans="1:27" x14ac:dyDescent="0.2">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row>
    <row r="26" spans="1:27"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row>
    <row r="27" spans="1:27"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row>
    <row r="28" spans="1:27"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row>
    <row r="29" spans="1:27"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row>
    <row r="30" spans="1:27"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x14ac:dyDescent="0.2">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sheetData>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5" orientation="portrait" verticalDpi="0" r:id="rId1"/>
  <ignoredErrors>
    <ignoredError sqref="B9:C9 E9:F9 H9:I9 K9:L9" formulaRange="1"/>
    <ignoredError sqref="D9 G9 J9" formula="1"/>
    <ignoredError sqref="D6"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CF864-A9E4-451A-B473-D736C7150D8F}">
  <sheetPr>
    <pageSetUpPr fitToPage="1"/>
  </sheetPr>
  <dimension ref="A1:AA34"/>
  <sheetViews>
    <sheetView showGridLines="0" zoomScaleNormal="100" workbookViewId="0">
      <selection activeCell="O5" sqref="O5"/>
    </sheetView>
  </sheetViews>
  <sheetFormatPr defaultColWidth="9.140625" defaultRowHeight="14.25" x14ac:dyDescent="0.2"/>
  <cols>
    <col min="1" max="1" width="18.7109375" style="27" customWidth="1"/>
    <col min="2" max="13" width="7.85546875" style="27" customWidth="1"/>
    <col min="14" max="16384" width="9.140625" style="27"/>
  </cols>
  <sheetData>
    <row r="1" spans="1:27" ht="6" customHeight="1" x14ac:dyDescent="0.2"/>
    <row r="2" spans="1:27" ht="18.95" customHeight="1" x14ac:dyDescent="0.25">
      <c r="A2" s="11" t="s">
        <v>149</v>
      </c>
      <c r="B2" s="11"/>
      <c r="C2" s="11"/>
      <c r="D2" s="12"/>
      <c r="E2" s="12"/>
      <c r="F2" s="13"/>
      <c r="G2" s="13"/>
      <c r="H2" s="13"/>
      <c r="I2" s="13"/>
      <c r="J2" s="13"/>
      <c r="K2" s="13"/>
      <c r="L2" s="13"/>
      <c r="M2" s="13"/>
      <c r="N2" s="13"/>
      <c r="O2" s="13"/>
      <c r="P2" s="13"/>
      <c r="Q2" s="13"/>
      <c r="R2" s="13"/>
      <c r="S2" s="13"/>
      <c r="T2" s="13"/>
      <c r="U2" s="13"/>
      <c r="V2" s="13"/>
      <c r="W2" s="13"/>
      <c r="X2" s="13"/>
      <c r="Y2" s="13"/>
      <c r="Z2" s="13"/>
      <c r="AA2" s="13"/>
    </row>
    <row r="3" spans="1:27" ht="18.95" customHeight="1" thickBot="1" x14ac:dyDescent="0.25">
      <c r="A3" s="13"/>
      <c r="B3" s="13"/>
      <c r="C3" s="13"/>
      <c r="D3" s="13"/>
      <c r="E3" s="13"/>
      <c r="F3" s="13"/>
      <c r="G3" s="13"/>
      <c r="H3" s="13"/>
      <c r="I3" s="13"/>
      <c r="J3" s="13"/>
      <c r="K3" s="13"/>
      <c r="L3" s="13"/>
      <c r="M3" s="13"/>
      <c r="N3" s="13"/>
      <c r="O3" s="13"/>
      <c r="P3" s="13"/>
      <c r="Q3" s="13"/>
      <c r="R3" s="13"/>
      <c r="S3" s="13"/>
      <c r="T3" s="13"/>
      <c r="U3" s="13"/>
      <c r="V3" s="13"/>
      <c r="W3" s="13"/>
      <c r="X3" s="13"/>
      <c r="Y3" s="13"/>
      <c r="Z3" s="13"/>
      <c r="AA3" s="13"/>
    </row>
    <row r="4" spans="1:27" ht="18.95" customHeight="1" x14ac:dyDescent="0.2">
      <c r="A4" s="255" t="str">
        <f>+'1'!A4</f>
        <v>Janeiro-dezembro</v>
      </c>
      <c r="B4" s="257" t="s">
        <v>6</v>
      </c>
      <c r="C4" s="258"/>
      <c r="D4" s="259"/>
      <c r="E4" s="258" t="s">
        <v>31</v>
      </c>
      <c r="F4" s="258"/>
      <c r="G4" s="258"/>
      <c r="H4" s="260" t="s">
        <v>18</v>
      </c>
      <c r="I4" s="258"/>
      <c r="J4" s="261"/>
      <c r="K4" s="258" t="s">
        <v>20</v>
      </c>
      <c r="L4" s="258"/>
      <c r="M4" s="258"/>
      <c r="N4" s="13"/>
      <c r="O4" s="13"/>
      <c r="P4" s="13"/>
      <c r="Q4" s="13"/>
      <c r="R4" s="13"/>
      <c r="S4" s="13"/>
      <c r="T4" s="13"/>
      <c r="U4" s="13"/>
      <c r="V4" s="13"/>
      <c r="W4" s="13"/>
      <c r="X4" s="13"/>
      <c r="Y4" s="13"/>
      <c r="Z4" s="13"/>
      <c r="AA4" s="13"/>
    </row>
    <row r="5" spans="1:27" ht="30" customHeight="1" x14ac:dyDescent="0.2">
      <c r="A5" s="256"/>
      <c r="B5" s="49">
        <v>2022</v>
      </c>
      <c r="C5" s="46">
        <v>2023</v>
      </c>
      <c r="D5" s="50" t="s">
        <v>134</v>
      </c>
      <c r="E5" s="46">
        <v>2022</v>
      </c>
      <c r="F5" s="46">
        <v>2023</v>
      </c>
      <c r="G5" s="47" t="s">
        <v>134</v>
      </c>
      <c r="H5" s="51">
        <v>2022</v>
      </c>
      <c r="I5" s="46">
        <v>2023</v>
      </c>
      <c r="J5" s="52" t="s">
        <v>134</v>
      </c>
      <c r="K5" s="46">
        <v>2022</v>
      </c>
      <c r="L5" s="46">
        <v>2023</v>
      </c>
      <c r="M5" s="47" t="s">
        <v>134</v>
      </c>
      <c r="N5" s="13"/>
      <c r="O5" s="13"/>
      <c r="P5" s="13"/>
      <c r="Q5" s="13"/>
      <c r="R5" s="13"/>
      <c r="S5" s="13"/>
      <c r="T5" s="13"/>
      <c r="U5" s="13"/>
      <c r="V5" s="13"/>
      <c r="W5" s="13"/>
      <c r="X5" s="13"/>
      <c r="Y5" s="13"/>
      <c r="Z5" s="13"/>
      <c r="AA5" s="13"/>
    </row>
    <row r="6" spans="1:27" ht="18.95" customHeight="1" x14ac:dyDescent="0.2">
      <c r="A6" s="14" t="s">
        <v>34</v>
      </c>
      <c r="B6" s="92">
        <v>32788</v>
      </c>
      <c r="C6" s="93">
        <v>34974</v>
      </c>
      <c r="D6" s="94">
        <f>(C6/B6)-1</f>
        <v>6.667073319507133E-2</v>
      </c>
      <c r="E6" s="93">
        <v>462</v>
      </c>
      <c r="F6" s="93">
        <v>467</v>
      </c>
      <c r="G6" s="95">
        <f>(F6/E6)-1</f>
        <v>1.0822510822510845E-2</v>
      </c>
      <c r="H6" s="101">
        <v>2243</v>
      </c>
      <c r="I6" s="93">
        <v>2437</v>
      </c>
      <c r="J6" s="102">
        <f>(I6/H6)-1</f>
        <v>8.6491306286223812E-2</v>
      </c>
      <c r="K6" s="93">
        <v>38456</v>
      </c>
      <c r="L6" s="93">
        <v>41058</v>
      </c>
      <c r="M6" s="95">
        <f>(L6/K6)-1</f>
        <v>6.7661743291033805E-2</v>
      </c>
      <c r="N6" s="13"/>
      <c r="O6" s="13"/>
      <c r="P6" s="13"/>
      <c r="Q6" s="13"/>
      <c r="R6" s="13"/>
      <c r="S6" s="13"/>
      <c r="T6" s="13"/>
      <c r="U6" s="13"/>
      <c r="V6" s="13"/>
      <c r="W6" s="13"/>
      <c r="X6" s="13"/>
      <c r="Y6" s="13"/>
      <c r="Z6" s="13"/>
      <c r="AA6" s="13"/>
    </row>
    <row r="7" spans="1:27" ht="18.95" customHeight="1" x14ac:dyDescent="0.2">
      <c r="A7" s="14" t="s">
        <v>36</v>
      </c>
      <c r="B7" s="92">
        <v>613</v>
      </c>
      <c r="C7" s="93">
        <v>620</v>
      </c>
      <c r="D7" s="94">
        <f t="shared" ref="D7:D8" si="0">(C7/B7)-1</f>
        <v>1.1419249592169667E-2</v>
      </c>
      <c r="E7" s="93">
        <v>6</v>
      </c>
      <c r="F7" s="93">
        <v>3</v>
      </c>
      <c r="G7" s="95">
        <f>(F7/E7)-1</f>
        <v>-0.5</v>
      </c>
      <c r="H7" s="101">
        <v>114</v>
      </c>
      <c r="I7" s="93">
        <v>110</v>
      </c>
      <c r="J7" s="102">
        <f t="shared" ref="J7:J8" si="1">(I7/H7)-1</f>
        <v>-3.5087719298245612E-2</v>
      </c>
      <c r="K7" s="93">
        <v>683</v>
      </c>
      <c r="L7" s="93">
        <v>708</v>
      </c>
      <c r="M7" s="95">
        <f t="shared" ref="M7:M8" si="2">(L7/K7)-1</f>
        <v>3.6603221083455262E-2</v>
      </c>
      <c r="N7" s="13"/>
      <c r="O7" s="13"/>
      <c r="P7" s="13"/>
      <c r="Q7" s="13"/>
      <c r="R7" s="13"/>
      <c r="S7" s="13"/>
      <c r="T7" s="13"/>
      <c r="U7" s="13"/>
      <c r="V7" s="13"/>
      <c r="W7" s="13"/>
      <c r="X7" s="13"/>
      <c r="Y7" s="13"/>
      <c r="Z7" s="13"/>
      <c r="AA7" s="13"/>
    </row>
    <row r="8" spans="1:27" ht="18.95" customHeight="1" x14ac:dyDescent="0.2">
      <c r="A8" s="14" t="s">
        <v>37</v>
      </c>
      <c r="B8" s="92">
        <v>875</v>
      </c>
      <c r="C8" s="93">
        <v>1001</v>
      </c>
      <c r="D8" s="94">
        <f t="shared" si="0"/>
        <v>0.14399999999999991</v>
      </c>
      <c r="E8" s="93">
        <v>5</v>
      </c>
      <c r="F8" s="93">
        <v>9</v>
      </c>
      <c r="G8" s="95">
        <f t="shared" ref="G8" si="3">(F8/E8)-1</f>
        <v>0.8</v>
      </c>
      <c r="H8" s="101">
        <v>80</v>
      </c>
      <c r="I8" s="93">
        <v>99</v>
      </c>
      <c r="J8" s="102">
        <f t="shared" si="1"/>
        <v>0.23750000000000004</v>
      </c>
      <c r="K8" s="93">
        <v>985</v>
      </c>
      <c r="L8" s="93">
        <v>1124</v>
      </c>
      <c r="M8" s="95">
        <f t="shared" si="2"/>
        <v>0.14111675126903545</v>
      </c>
      <c r="N8" s="13"/>
      <c r="O8" s="13"/>
      <c r="P8" s="13"/>
      <c r="Q8" s="13"/>
      <c r="R8" s="13"/>
      <c r="S8" s="13"/>
      <c r="T8" s="13"/>
      <c r="U8" s="13"/>
      <c r="V8" s="13"/>
      <c r="W8" s="13"/>
      <c r="X8" s="13"/>
      <c r="Y8" s="13"/>
      <c r="Z8" s="13"/>
      <c r="AA8" s="13"/>
    </row>
    <row r="9" spans="1:27" ht="18.95" customHeight="1" thickBot="1" x14ac:dyDescent="0.25">
      <c r="A9" s="48" t="s">
        <v>35</v>
      </c>
      <c r="B9" s="97">
        <f>SUM(B6:B8)</f>
        <v>34276</v>
      </c>
      <c r="C9" s="98">
        <f>SUM(C6:C8)</f>
        <v>36595</v>
      </c>
      <c r="D9" s="99">
        <f>(C9/B9)-1</f>
        <v>6.7656669389660307E-2</v>
      </c>
      <c r="E9" s="97">
        <f>SUM(E6:E8)</f>
        <v>473</v>
      </c>
      <c r="F9" s="98">
        <f>SUM(F6:F8)</f>
        <v>479</v>
      </c>
      <c r="G9" s="99">
        <f>(F9/E9)-1</f>
        <v>1.2684989429175397E-2</v>
      </c>
      <c r="H9" s="98">
        <f>SUM(H6:H8)</f>
        <v>2437</v>
      </c>
      <c r="I9" s="98">
        <f>SUM(I6:I8)</f>
        <v>2646</v>
      </c>
      <c r="J9" s="100">
        <f>(I9/H9)-1</f>
        <v>8.5761181780878104E-2</v>
      </c>
      <c r="K9" s="97">
        <f>SUM(K6:K8)</f>
        <v>40124</v>
      </c>
      <c r="L9" s="98">
        <f>SUM(L6:L8)</f>
        <v>42890</v>
      </c>
      <c r="M9" s="100">
        <f>(L9/K9)-1</f>
        <v>6.8936297477818709E-2</v>
      </c>
      <c r="N9" s="13"/>
      <c r="O9" s="13"/>
      <c r="P9" s="13"/>
      <c r="Q9" s="13"/>
      <c r="R9" s="13"/>
      <c r="S9" s="13"/>
      <c r="T9" s="13"/>
      <c r="U9" s="13"/>
      <c r="V9" s="13"/>
      <c r="W9" s="13"/>
      <c r="X9" s="13"/>
      <c r="Y9" s="13"/>
      <c r="Z9" s="13"/>
      <c r="AA9" s="13"/>
    </row>
    <row r="10" spans="1:27" ht="18.95" customHeight="1" x14ac:dyDescent="0.2">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row>
    <row r="11" spans="1:27" ht="18.95" customHeight="1" x14ac:dyDescent="0.2">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row>
    <row r="12" spans="1:27" ht="18.95" customHeight="1" x14ac:dyDescent="0.2">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row>
    <row r="13" spans="1:27" ht="18.95"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row>
    <row r="14" spans="1:27" ht="18.95" customHeight="1" x14ac:dyDescent="0.2">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row>
    <row r="15" spans="1:27" ht="18.95" customHeight="1" x14ac:dyDescent="0.2">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row>
    <row r="16" spans="1:27" ht="18.95" customHeight="1"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row>
    <row r="17" spans="1:27"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row r="18" spans="1:27" x14ac:dyDescent="0.2">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spans="1:27"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x14ac:dyDescent="0.2">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x14ac:dyDescent="0.2">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row>
    <row r="23" spans="1:27" x14ac:dyDescent="0.2">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row>
    <row r="26" spans="1:27"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row>
    <row r="27" spans="1:27"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row>
    <row r="28" spans="1:27"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row>
    <row r="29" spans="1:27"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row>
    <row r="30" spans="1:27"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x14ac:dyDescent="0.2">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sheetData>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1" orientation="portrait" verticalDpi="0" r:id="rId1"/>
  <ignoredErrors>
    <ignoredError sqref="B9:C9 E9:F9 H9:I9 K9:L9" formulaRange="1"/>
    <ignoredError sqref="D9 G9 J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36CB-03ED-4E7F-88B1-81C29D645709}">
  <sheetPr>
    <pageSetUpPr fitToPage="1"/>
  </sheetPr>
  <dimension ref="A1:AA42"/>
  <sheetViews>
    <sheetView showGridLines="0" zoomScaleNormal="100" workbookViewId="0"/>
  </sheetViews>
  <sheetFormatPr defaultColWidth="9.140625" defaultRowHeight="14.25" x14ac:dyDescent="0.2"/>
  <cols>
    <col min="1" max="1" width="18.7109375" style="27" customWidth="1"/>
    <col min="2" max="9" width="9.28515625" style="27" customWidth="1"/>
    <col min="10" max="10" width="3" style="27" customWidth="1"/>
    <col min="11" max="16384" width="9.140625" style="27"/>
  </cols>
  <sheetData>
    <row r="1" spans="1:27" ht="4.5" customHeight="1" x14ac:dyDescent="0.2"/>
    <row r="2" spans="1:27" ht="18.95" customHeight="1" x14ac:dyDescent="0.25">
      <c r="A2" s="11" t="s">
        <v>144</v>
      </c>
      <c r="B2" s="11"/>
      <c r="C2" s="11"/>
      <c r="D2" s="11"/>
      <c r="E2" s="11"/>
      <c r="F2" s="13"/>
      <c r="G2" s="13"/>
      <c r="H2" s="13"/>
      <c r="I2" s="13"/>
      <c r="J2" s="13"/>
      <c r="K2" s="13"/>
      <c r="L2" s="13"/>
      <c r="M2" s="13"/>
      <c r="N2" s="13"/>
      <c r="O2" s="13"/>
      <c r="P2" s="13"/>
      <c r="Q2" s="13"/>
      <c r="R2" s="13"/>
      <c r="S2" s="13"/>
      <c r="T2" s="13"/>
      <c r="U2" s="13"/>
      <c r="V2" s="13"/>
      <c r="W2" s="13"/>
      <c r="X2" s="13"/>
      <c r="Y2" s="13"/>
      <c r="Z2" s="13"/>
      <c r="AA2" s="13"/>
    </row>
    <row r="3" spans="1:27" ht="18.95" customHeight="1" x14ac:dyDescent="0.25">
      <c r="A3" s="11"/>
      <c r="B3" s="12"/>
      <c r="C3" s="12"/>
      <c r="D3" s="12"/>
      <c r="E3" s="12"/>
      <c r="F3" s="13"/>
      <c r="G3" s="13"/>
      <c r="H3" s="13"/>
      <c r="I3" s="13"/>
      <c r="J3" s="13"/>
      <c r="K3" s="13"/>
      <c r="L3" s="13"/>
      <c r="M3" s="13"/>
      <c r="N3" s="13"/>
      <c r="O3" s="13"/>
      <c r="P3" s="13"/>
      <c r="Q3" s="13"/>
      <c r="R3" s="13"/>
      <c r="S3" s="13"/>
      <c r="T3" s="13"/>
      <c r="U3" s="13"/>
      <c r="V3" s="13"/>
      <c r="W3" s="13"/>
      <c r="X3" s="13"/>
      <c r="Y3" s="13"/>
      <c r="Z3" s="13"/>
      <c r="AA3" s="13"/>
    </row>
    <row r="4" spans="1:27" ht="30" customHeight="1" x14ac:dyDescent="0.2">
      <c r="A4" s="53" t="s">
        <v>130</v>
      </c>
      <c r="B4" s="55" t="s">
        <v>6</v>
      </c>
      <c r="C4" s="54" t="s">
        <v>40</v>
      </c>
      <c r="D4" s="56" t="s">
        <v>8</v>
      </c>
      <c r="E4" s="55" t="s">
        <v>41</v>
      </c>
      <c r="F4" s="54" t="s">
        <v>31</v>
      </c>
      <c r="G4" s="54" t="s">
        <v>18</v>
      </c>
      <c r="H4" s="56" t="s">
        <v>20</v>
      </c>
      <c r="I4" s="54" t="s">
        <v>24</v>
      </c>
      <c r="J4" s="13"/>
      <c r="K4" s="13"/>
      <c r="L4" s="13"/>
      <c r="M4" s="13"/>
      <c r="N4" s="13"/>
      <c r="O4" s="13"/>
      <c r="P4" s="13"/>
      <c r="Q4" s="13"/>
      <c r="R4" s="13"/>
      <c r="S4" s="13"/>
      <c r="T4" s="13"/>
      <c r="U4" s="13"/>
      <c r="V4" s="13"/>
      <c r="W4" s="13"/>
      <c r="X4" s="13"/>
      <c r="Y4" s="13"/>
      <c r="Z4" s="13"/>
      <c r="AA4" s="13"/>
    </row>
    <row r="5" spans="1:27" ht="18.95" customHeight="1" x14ac:dyDescent="0.2">
      <c r="A5" s="22">
        <v>2010</v>
      </c>
      <c r="B5" s="103">
        <v>35426</v>
      </c>
      <c r="C5" s="104">
        <v>2802</v>
      </c>
      <c r="D5" s="105">
        <v>674</v>
      </c>
      <c r="E5" s="103">
        <f>F5+G5+H5</f>
        <v>47302</v>
      </c>
      <c r="F5" s="104">
        <v>741</v>
      </c>
      <c r="G5" s="104">
        <v>2637</v>
      </c>
      <c r="H5" s="105">
        <v>43924</v>
      </c>
      <c r="I5" s="106">
        <f>F5/B5*100</f>
        <v>2.0916840738440694</v>
      </c>
      <c r="J5" s="13"/>
      <c r="K5" s="13"/>
      <c r="L5" s="13"/>
      <c r="M5" s="13"/>
      <c r="N5" s="13"/>
      <c r="O5" s="13"/>
      <c r="P5" s="13"/>
      <c r="Q5" s="13"/>
      <c r="R5" s="13"/>
      <c r="S5" s="13"/>
      <c r="T5" s="13"/>
      <c r="U5" s="13"/>
      <c r="V5" s="13"/>
      <c r="W5" s="13"/>
      <c r="X5" s="13"/>
      <c r="Y5" s="13"/>
      <c r="Z5" s="13"/>
      <c r="AA5" s="13"/>
    </row>
    <row r="6" spans="1:27" ht="18.95" customHeight="1" x14ac:dyDescent="0.2">
      <c r="A6" s="15">
        <v>2011</v>
      </c>
      <c r="B6" s="107">
        <v>32541</v>
      </c>
      <c r="C6" s="108">
        <v>2641</v>
      </c>
      <c r="D6" s="109">
        <v>636</v>
      </c>
      <c r="E6" s="103">
        <f t="shared" ref="E6:E13" si="0">F6+G6+H6</f>
        <v>42851</v>
      </c>
      <c r="F6" s="108">
        <v>689</v>
      </c>
      <c r="G6" s="108">
        <v>2436</v>
      </c>
      <c r="H6" s="109">
        <v>39726</v>
      </c>
      <c r="I6" s="106">
        <f t="shared" ref="I6:I13" si="1">F6/B6*100</f>
        <v>2.1173289081466455</v>
      </c>
      <c r="J6" s="13"/>
      <c r="K6" s="13"/>
      <c r="L6" s="13"/>
      <c r="M6" s="13"/>
      <c r="N6" s="13"/>
      <c r="O6" s="13"/>
      <c r="P6" s="13"/>
      <c r="Q6" s="13"/>
      <c r="R6" s="13"/>
      <c r="S6" s="13"/>
      <c r="T6" s="13"/>
      <c r="U6" s="13"/>
      <c r="V6" s="13"/>
      <c r="W6" s="13"/>
      <c r="X6" s="13"/>
      <c r="Y6" s="13"/>
      <c r="Z6" s="13"/>
      <c r="AA6" s="13"/>
    </row>
    <row r="7" spans="1:27" ht="18.95" customHeight="1" x14ac:dyDescent="0.2">
      <c r="A7" s="15">
        <v>2012</v>
      </c>
      <c r="B7" s="107">
        <v>29867</v>
      </c>
      <c r="C7" s="108">
        <v>2264</v>
      </c>
      <c r="D7" s="109">
        <v>525</v>
      </c>
      <c r="E7" s="103">
        <f t="shared" si="0"/>
        <v>38823</v>
      </c>
      <c r="F7" s="108">
        <v>573</v>
      </c>
      <c r="G7" s="108">
        <v>2060</v>
      </c>
      <c r="H7" s="109">
        <v>36190</v>
      </c>
      <c r="I7" s="106">
        <f t="shared" si="1"/>
        <v>1.9185053738239528</v>
      </c>
      <c r="J7" s="13"/>
      <c r="K7" s="13"/>
      <c r="L7" s="13"/>
      <c r="M7" s="13"/>
      <c r="N7" s="13"/>
      <c r="O7" s="13"/>
      <c r="P7" s="13"/>
      <c r="Q7" s="13"/>
      <c r="R7" s="13"/>
      <c r="S7" s="13"/>
      <c r="T7" s="13"/>
      <c r="U7" s="13"/>
      <c r="V7" s="13"/>
      <c r="W7" s="13"/>
      <c r="X7" s="13"/>
      <c r="Y7" s="13"/>
      <c r="Z7" s="13"/>
      <c r="AA7" s="13"/>
    </row>
    <row r="8" spans="1:27" ht="18.95" customHeight="1" x14ac:dyDescent="0.2">
      <c r="A8" s="15">
        <v>2013</v>
      </c>
      <c r="B8" s="107">
        <v>30339</v>
      </c>
      <c r="C8" s="108">
        <v>2191</v>
      </c>
      <c r="D8" s="109">
        <v>469</v>
      </c>
      <c r="E8" s="103">
        <f t="shared" si="0"/>
        <v>39390</v>
      </c>
      <c r="F8" s="108">
        <v>518</v>
      </c>
      <c r="G8" s="108">
        <v>2054</v>
      </c>
      <c r="H8" s="109">
        <v>36818</v>
      </c>
      <c r="I8" s="106">
        <f t="shared" si="1"/>
        <v>1.7073733478361184</v>
      </c>
      <c r="J8" s="13"/>
      <c r="K8" s="13"/>
      <c r="L8" s="13"/>
      <c r="M8" s="13"/>
      <c r="N8" s="13"/>
      <c r="O8" s="13"/>
      <c r="P8" s="13"/>
      <c r="Q8" s="13"/>
      <c r="R8" s="13"/>
      <c r="S8" s="13"/>
      <c r="T8" s="13"/>
      <c r="U8" s="13"/>
      <c r="V8" s="13"/>
      <c r="W8" s="13"/>
      <c r="X8" s="13"/>
      <c r="Y8" s="13"/>
      <c r="Z8" s="13"/>
      <c r="AA8" s="13"/>
    </row>
    <row r="9" spans="1:27" ht="18.95" customHeight="1" x14ac:dyDescent="0.2">
      <c r="A9" s="15">
        <v>2014</v>
      </c>
      <c r="B9" s="107">
        <v>30604</v>
      </c>
      <c r="C9" s="108">
        <v>2317</v>
      </c>
      <c r="D9" s="109">
        <v>454</v>
      </c>
      <c r="E9" s="103">
        <f t="shared" si="0"/>
        <v>39653</v>
      </c>
      <c r="F9" s="108">
        <v>482</v>
      </c>
      <c r="G9" s="108">
        <v>2152</v>
      </c>
      <c r="H9" s="109">
        <v>37019</v>
      </c>
      <c r="I9" s="106">
        <f t="shared" si="1"/>
        <v>1.5749575218925629</v>
      </c>
      <c r="J9" s="13"/>
      <c r="K9" s="13"/>
      <c r="L9" s="13"/>
      <c r="M9" s="13"/>
      <c r="N9" s="13"/>
      <c r="O9" s="13"/>
      <c r="P9" s="13"/>
      <c r="Q9" s="13"/>
      <c r="R9" s="13"/>
      <c r="S9" s="13"/>
      <c r="T9" s="13"/>
      <c r="U9" s="13"/>
      <c r="V9" s="13"/>
      <c r="W9" s="13"/>
      <c r="X9" s="13"/>
      <c r="Y9" s="13"/>
      <c r="Z9" s="13"/>
      <c r="AA9" s="13"/>
    </row>
    <row r="10" spans="1:27" ht="18.95" customHeight="1" x14ac:dyDescent="0.2">
      <c r="A10" s="15">
        <v>2015</v>
      </c>
      <c r="B10" s="107">
        <v>31953</v>
      </c>
      <c r="C10" s="108">
        <v>2358</v>
      </c>
      <c r="D10" s="109">
        <v>438</v>
      </c>
      <c r="E10" s="103">
        <f t="shared" si="0"/>
        <v>41549</v>
      </c>
      <c r="F10" s="108">
        <v>473</v>
      </c>
      <c r="G10" s="108">
        <v>2250</v>
      </c>
      <c r="H10" s="109">
        <v>38826</v>
      </c>
      <c r="I10" s="106">
        <f t="shared" si="1"/>
        <v>1.4802991894344819</v>
      </c>
      <c r="J10" s="13"/>
      <c r="K10" s="13"/>
      <c r="L10" s="13"/>
      <c r="M10" s="13"/>
      <c r="N10" s="13"/>
      <c r="O10" s="13"/>
      <c r="P10" s="13"/>
      <c r="Q10" s="13"/>
      <c r="R10" s="13"/>
      <c r="S10" s="13"/>
      <c r="T10" s="13"/>
      <c r="U10" s="13"/>
      <c r="V10" s="13"/>
      <c r="W10" s="13"/>
      <c r="X10" s="13"/>
      <c r="Y10" s="13"/>
      <c r="Z10" s="13"/>
      <c r="AA10" s="13"/>
    </row>
    <row r="11" spans="1:27" ht="18.95" customHeight="1" x14ac:dyDescent="0.2">
      <c r="A11" s="15">
        <v>2016</v>
      </c>
      <c r="B11" s="107">
        <v>32299</v>
      </c>
      <c r="C11" s="108">
        <v>2201</v>
      </c>
      <c r="D11" s="109">
        <v>416</v>
      </c>
      <c r="E11" s="103">
        <f t="shared" si="0"/>
        <v>41668</v>
      </c>
      <c r="F11" s="108">
        <v>445</v>
      </c>
      <c r="G11" s="108">
        <v>2102</v>
      </c>
      <c r="H11" s="109">
        <v>39121</v>
      </c>
      <c r="I11" s="106">
        <f t="shared" si="1"/>
        <v>1.3777516331774977</v>
      </c>
      <c r="J11" s="13"/>
      <c r="K11" s="13"/>
      <c r="L11" s="13"/>
      <c r="M11" s="13"/>
      <c r="N11" s="13"/>
      <c r="O11" s="13"/>
      <c r="P11" s="13"/>
      <c r="Q11" s="13"/>
      <c r="R11" s="13"/>
      <c r="S11" s="13"/>
      <c r="T11" s="13"/>
      <c r="U11" s="13"/>
      <c r="V11" s="13"/>
      <c r="W11" s="13"/>
      <c r="X11" s="13"/>
      <c r="Y11" s="13"/>
      <c r="Z11" s="13"/>
      <c r="AA11" s="13"/>
    </row>
    <row r="12" spans="1:27" ht="18.95" customHeight="1" x14ac:dyDescent="0.2">
      <c r="A12" s="15">
        <v>2017</v>
      </c>
      <c r="B12" s="107">
        <v>34416</v>
      </c>
      <c r="C12" s="108">
        <v>2397</v>
      </c>
      <c r="D12" s="109">
        <v>488</v>
      </c>
      <c r="E12" s="103">
        <f t="shared" si="0"/>
        <v>44495</v>
      </c>
      <c r="F12" s="108">
        <v>510</v>
      </c>
      <c r="G12" s="108">
        <v>2198</v>
      </c>
      <c r="H12" s="109">
        <v>41787</v>
      </c>
      <c r="I12" s="106">
        <f t="shared" si="1"/>
        <v>1.4818688981868899</v>
      </c>
      <c r="J12" s="13"/>
      <c r="K12" s="13"/>
      <c r="L12" s="13"/>
      <c r="M12" s="13"/>
      <c r="N12" s="13"/>
      <c r="O12" s="13"/>
      <c r="P12" s="13"/>
      <c r="Q12" s="13"/>
      <c r="R12" s="13"/>
      <c r="S12" s="13"/>
      <c r="T12" s="13"/>
      <c r="U12" s="13"/>
      <c r="V12" s="13"/>
      <c r="W12" s="13"/>
      <c r="X12" s="13"/>
      <c r="Y12" s="13"/>
      <c r="Z12" s="13"/>
      <c r="AA12" s="13"/>
    </row>
    <row r="13" spans="1:27" ht="18.95" customHeight="1" x14ac:dyDescent="0.2">
      <c r="A13" s="15">
        <v>2018</v>
      </c>
      <c r="B13" s="107">
        <v>34235</v>
      </c>
      <c r="C13" s="108">
        <v>2337</v>
      </c>
      <c r="D13" s="109">
        <v>468</v>
      </c>
      <c r="E13" s="103">
        <f t="shared" si="0"/>
        <v>44005</v>
      </c>
      <c r="F13" s="108">
        <v>508</v>
      </c>
      <c r="G13" s="108">
        <v>2141</v>
      </c>
      <c r="H13" s="109">
        <v>41356</v>
      </c>
      <c r="I13" s="106">
        <f t="shared" si="1"/>
        <v>1.4838615452022783</v>
      </c>
      <c r="J13" s="13"/>
      <c r="K13" s="13"/>
      <c r="L13" s="13"/>
      <c r="M13" s="13"/>
      <c r="N13" s="13"/>
      <c r="O13" s="13"/>
      <c r="P13" s="13"/>
      <c r="Q13" s="13"/>
      <c r="R13" s="13"/>
      <c r="S13" s="13"/>
      <c r="T13" s="13"/>
      <c r="U13" s="13"/>
      <c r="V13" s="13"/>
      <c r="W13" s="13"/>
      <c r="X13" s="13"/>
      <c r="Y13" s="13"/>
      <c r="Z13" s="13"/>
      <c r="AA13" s="13"/>
    </row>
    <row r="14" spans="1:27" ht="18.95" customHeight="1" x14ac:dyDescent="0.2">
      <c r="A14" s="19">
        <v>2019</v>
      </c>
      <c r="B14" s="110">
        <v>35704</v>
      </c>
      <c r="C14" s="111">
        <v>2403</v>
      </c>
      <c r="D14" s="112">
        <v>429</v>
      </c>
      <c r="E14" s="103">
        <f t="shared" ref="E14" si="2">F14+G14+H14</f>
        <v>45977</v>
      </c>
      <c r="F14" s="111">
        <v>474</v>
      </c>
      <c r="G14" s="111">
        <v>2301</v>
      </c>
      <c r="H14" s="112">
        <v>43202</v>
      </c>
      <c r="I14" s="106">
        <f t="shared" ref="I14:I18" si="3">F14/B14*100</f>
        <v>1.3275823437149898</v>
      </c>
      <c r="J14" s="13"/>
      <c r="K14" s="13"/>
      <c r="L14" s="13"/>
      <c r="M14" s="13"/>
      <c r="N14" s="13"/>
      <c r="O14" s="13"/>
      <c r="P14" s="13"/>
      <c r="Q14" s="13"/>
      <c r="R14" s="13"/>
      <c r="S14" s="13"/>
      <c r="T14" s="13"/>
      <c r="U14" s="13"/>
      <c r="V14" s="13"/>
      <c r="W14" s="13"/>
      <c r="X14" s="13"/>
      <c r="Y14" s="13"/>
      <c r="Z14" s="13"/>
      <c r="AA14" s="13"/>
    </row>
    <row r="15" spans="1:27" ht="18.95" customHeight="1" x14ac:dyDescent="0.2">
      <c r="A15" s="19">
        <v>2020</v>
      </c>
      <c r="B15" s="110">
        <v>26501</v>
      </c>
      <c r="C15" s="111">
        <v>1975</v>
      </c>
      <c r="D15" s="112">
        <v>372</v>
      </c>
      <c r="E15" s="103">
        <f>F15+G15+H15</f>
        <v>32925</v>
      </c>
      <c r="F15" s="111">
        <v>390</v>
      </c>
      <c r="G15" s="111">
        <v>1829</v>
      </c>
      <c r="H15" s="112">
        <v>30706</v>
      </c>
      <c r="I15" s="106">
        <f t="shared" si="3"/>
        <v>1.471642579525301</v>
      </c>
      <c r="J15" s="13"/>
      <c r="K15" s="13"/>
      <c r="L15" s="13"/>
      <c r="M15" s="13"/>
      <c r="N15" s="13"/>
      <c r="O15" s="13"/>
      <c r="P15" s="13"/>
      <c r="Q15" s="13"/>
      <c r="R15" s="13"/>
      <c r="S15" s="13"/>
      <c r="T15" s="13"/>
      <c r="U15" s="13"/>
      <c r="V15" s="13"/>
      <c r="W15" s="13"/>
      <c r="X15" s="13"/>
      <c r="Y15" s="13"/>
      <c r="Z15" s="13"/>
      <c r="AA15" s="13"/>
    </row>
    <row r="16" spans="1:27" ht="18.95" customHeight="1" x14ac:dyDescent="0.2">
      <c r="A16" s="19">
        <v>2021</v>
      </c>
      <c r="B16" s="110">
        <v>29217</v>
      </c>
      <c r="C16" s="111">
        <v>2221</v>
      </c>
      <c r="D16" s="112">
        <v>367</v>
      </c>
      <c r="E16" s="103">
        <f>F16+G16+H16</f>
        <v>36713</v>
      </c>
      <c r="F16" s="111">
        <v>390</v>
      </c>
      <c r="G16" s="111">
        <v>2106</v>
      </c>
      <c r="H16" s="112">
        <v>34217</v>
      </c>
      <c r="I16" s="106">
        <f>F16/B16*100</f>
        <v>1.334839305883561</v>
      </c>
      <c r="J16" s="13"/>
      <c r="K16" s="13"/>
      <c r="L16" s="13"/>
      <c r="M16" s="13"/>
      <c r="N16" s="13"/>
      <c r="O16" s="13"/>
      <c r="P16" s="13"/>
      <c r="Q16" s="13"/>
      <c r="R16" s="13"/>
      <c r="S16" s="13"/>
      <c r="T16" s="13"/>
      <c r="U16" s="13"/>
      <c r="V16" s="13"/>
      <c r="W16" s="13"/>
      <c r="X16" s="13"/>
      <c r="Y16" s="13"/>
      <c r="Z16" s="13"/>
      <c r="AA16" s="13"/>
    </row>
    <row r="17" spans="1:27" ht="18.95" customHeight="1" x14ac:dyDescent="0.2">
      <c r="A17" s="19">
        <v>2022</v>
      </c>
      <c r="B17" s="110">
        <v>32788</v>
      </c>
      <c r="C17" s="111">
        <v>2352</v>
      </c>
      <c r="D17" s="112">
        <v>428</v>
      </c>
      <c r="E17" s="103">
        <f>F17+G17+H17</f>
        <v>41161</v>
      </c>
      <c r="F17" s="111">
        <v>462</v>
      </c>
      <c r="G17" s="111">
        <v>2243</v>
      </c>
      <c r="H17" s="112">
        <v>38456</v>
      </c>
      <c r="I17" s="106">
        <f t="shared" si="3"/>
        <v>1.4090520922288641</v>
      </c>
      <c r="J17" s="13"/>
      <c r="K17" s="13"/>
      <c r="L17" s="13"/>
      <c r="M17" s="13"/>
      <c r="N17" s="13"/>
      <c r="O17" s="13"/>
      <c r="P17" s="13"/>
      <c r="Q17" s="13"/>
      <c r="R17" s="13"/>
      <c r="S17" s="13"/>
      <c r="T17" s="13"/>
      <c r="U17" s="13"/>
      <c r="V17" s="13"/>
      <c r="W17" s="13"/>
      <c r="X17" s="13"/>
      <c r="Y17" s="13"/>
      <c r="Z17" s="13"/>
      <c r="AA17" s="13"/>
    </row>
    <row r="18" spans="1:27" ht="18.95" customHeight="1" x14ac:dyDescent="0.2">
      <c r="A18" s="19">
        <v>2023</v>
      </c>
      <c r="B18" s="110">
        <v>34974</v>
      </c>
      <c r="C18" s="111">
        <v>2569</v>
      </c>
      <c r="D18" s="112">
        <v>431</v>
      </c>
      <c r="E18" s="103">
        <f>F18+G18+H18</f>
        <v>43962</v>
      </c>
      <c r="F18" s="111">
        <v>467</v>
      </c>
      <c r="G18" s="111">
        <v>2437</v>
      </c>
      <c r="H18" s="112">
        <v>41058</v>
      </c>
      <c r="I18" s="106">
        <f t="shared" si="3"/>
        <v>1.3352776348144337</v>
      </c>
      <c r="J18" s="13"/>
      <c r="K18" s="13"/>
      <c r="L18" s="13"/>
      <c r="M18" s="13"/>
      <c r="N18" s="13"/>
      <c r="O18" s="13"/>
      <c r="P18" s="13"/>
      <c r="Q18" s="13"/>
      <c r="R18" s="13"/>
      <c r="S18" s="13"/>
      <c r="T18" s="13"/>
      <c r="U18" s="13"/>
      <c r="V18" s="13"/>
      <c r="W18" s="13"/>
      <c r="X18" s="13"/>
      <c r="Y18" s="13"/>
      <c r="Z18" s="13"/>
      <c r="AA18" s="13"/>
    </row>
    <row r="19" spans="1:27" ht="18.95" customHeight="1" x14ac:dyDescent="0.2">
      <c r="A19" s="197" t="s">
        <v>244</v>
      </c>
      <c r="B19" s="216">
        <f>AVERAGE(B5:B14)</f>
        <v>32738.400000000001</v>
      </c>
      <c r="C19" s="216">
        <f t="shared" ref="C19:I19" si="4">AVERAGE(C5:C14)</f>
        <v>2391.1</v>
      </c>
      <c r="D19" s="216">
        <f t="shared" si="4"/>
        <v>499.7</v>
      </c>
      <c r="E19" s="216">
        <f t="shared" si="4"/>
        <v>42571.3</v>
      </c>
      <c r="F19" s="216">
        <f t="shared" si="4"/>
        <v>541.29999999999995</v>
      </c>
      <c r="G19" s="216">
        <f t="shared" si="4"/>
        <v>2233.1</v>
      </c>
      <c r="H19" s="216">
        <f t="shared" si="4"/>
        <v>39796.9</v>
      </c>
      <c r="I19" s="253">
        <f t="shared" si="4"/>
        <v>1.6561212835259487</v>
      </c>
      <c r="J19" s="13"/>
      <c r="K19" s="13"/>
      <c r="L19" s="13"/>
      <c r="M19" s="13"/>
      <c r="N19" s="13"/>
      <c r="O19" s="13"/>
      <c r="P19" s="13"/>
      <c r="Q19" s="13"/>
      <c r="R19" s="13"/>
      <c r="S19" s="13"/>
      <c r="T19" s="13"/>
      <c r="U19" s="13"/>
      <c r="V19" s="13"/>
      <c r="W19" s="13"/>
      <c r="X19" s="13"/>
      <c r="Y19" s="13"/>
      <c r="Z19" s="13"/>
      <c r="AA19" s="13"/>
    </row>
    <row r="20" spans="1:27" ht="18.95" customHeight="1" x14ac:dyDescent="0.2">
      <c r="A20" s="57" t="s">
        <v>245</v>
      </c>
      <c r="B20" s="113">
        <f>B18/B19-1</f>
        <v>6.8286782493951925E-2</v>
      </c>
      <c r="C20" s="114">
        <f t="shared" ref="C20:I20" si="5">C18/C19-1</f>
        <v>7.4400903349922665E-2</v>
      </c>
      <c r="D20" s="115">
        <f t="shared" si="5"/>
        <v>-0.13748248949369624</v>
      </c>
      <c r="E20" s="113">
        <f t="shared" si="5"/>
        <v>3.2667548324810225E-2</v>
      </c>
      <c r="F20" s="114">
        <f t="shared" si="5"/>
        <v>-0.13726214668390901</v>
      </c>
      <c r="G20" s="114">
        <f t="shared" si="5"/>
        <v>9.1308047109399437E-2</v>
      </c>
      <c r="H20" s="115">
        <f t="shared" si="5"/>
        <v>3.1688397840032634E-2</v>
      </c>
      <c r="I20" s="113">
        <f t="shared" si="5"/>
        <v>-0.19373197597486702</v>
      </c>
      <c r="J20" s="13"/>
      <c r="K20" s="13"/>
      <c r="L20" s="13"/>
      <c r="M20" s="13"/>
      <c r="N20" s="13"/>
      <c r="O20" s="13"/>
      <c r="P20" s="13"/>
      <c r="Q20" s="13"/>
      <c r="R20" s="13"/>
      <c r="S20" s="13"/>
      <c r="T20" s="13"/>
      <c r="U20" s="13"/>
      <c r="V20" s="13"/>
      <c r="W20" s="13"/>
      <c r="X20" s="13"/>
      <c r="Y20" s="13"/>
      <c r="Z20" s="13"/>
      <c r="AA20" s="13"/>
    </row>
    <row r="21" spans="1:27" ht="18.95" customHeight="1" x14ac:dyDescent="0.2">
      <c r="A21" s="57" t="s">
        <v>133</v>
      </c>
      <c r="B21" s="113">
        <f>B18/B14-1</f>
        <v>-2.0445888415863811E-2</v>
      </c>
      <c r="C21" s="114">
        <f t="shared" ref="C21:I21" si="6">C18/C14-1</f>
        <v>6.9080316271327602E-2</v>
      </c>
      <c r="D21" s="115">
        <f t="shared" si="6"/>
        <v>4.6620046620047262E-3</v>
      </c>
      <c r="E21" s="113">
        <f t="shared" si="6"/>
        <v>-4.3826260956565277E-2</v>
      </c>
      <c r="F21" s="114">
        <f t="shared" si="6"/>
        <v>-1.4767932489451518E-2</v>
      </c>
      <c r="G21" s="114">
        <f t="shared" si="6"/>
        <v>5.9104737070838853E-2</v>
      </c>
      <c r="H21" s="115">
        <f t="shared" si="6"/>
        <v>-4.9627332067959773E-2</v>
      </c>
      <c r="I21" s="114">
        <f t="shared" si="6"/>
        <v>5.7964699032604372E-3</v>
      </c>
      <c r="J21" s="13"/>
      <c r="K21" s="13"/>
      <c r="L21" s="13"/>
      <c r="M21" s="13"/>
      <c r="N21" s="13"/>
      <c r="O21" s="13"/>
      <c r="P21" s="13"/>
      <c r="Q21" s="13"/>
      <c r="R21" s="13"/>
      <c r="S21" s="13"/>
      <c r="T21" s="13"/>
      <c r="U21" s="13"/>
      <c r="V21" s="13"/>
      <c r="W21" s="13"/>
      <c r="X21" s="13"/>
      <c r="Y21" s="13"/>
      <c r="Z21" s="13"/>
      <c r="AA21" s="13"/>
    </row>
    <row r="22" spans="1:27" ht="18.95" customHeight="1" thickBot="1" x14ac:dyDescent="0.25">
      <c r="A22" s="58" t="s">
        <v>134</v>
      </c>
      <c r="B22" s="116">
        <f>B18/B17-1</f>
        <v>6.667073319507133E-2</v>
      </c>
      <c r="C22" s="117">
        <f t="shared" ref="C22:I22" si="7">C18/C17-1</f>
        <v>9.2261904761904656E-2</v>
      </c>
      <c r="D22" s="118">
        <f t="shared" si="7"/>
        <v>7.0093457943924964E-3</v>
      </c>
      <c r="E22" s="116">
        <f t="shared" si="7"/>
        <v>6.8049853016204587E-2</v>
      </c>
      <c r="F22" s="117">
        <f t="shared" si="7"/>
        <v>1.0822510822510845E-2</v>
      </c>
      <c r="G22" s="117">
        <f t="shared" si="7"/>
        <v>8.6491306286223812E-2</v>
      </c>
      <c r="H22" s="118">
        <f t="shared" si="7"/>
        <v>6.7661743291033805E-2</v>
      </c>
      <c r="I22" s="117">
        <f t="shared" si="7"/>
        <v>-5.2357508868059344E-2</v>
      </c>
      <c r="J22" s="13"/>
      <c r="K22" s="13"/>
      <c r="L22" s="13"/>
      <c r="M22" s="13"/>
      <c r="N22" s="13"/>
      <c r="O22" s="13"/>
      <c r="P22" s="13"/>
      <c r="Q22" s="13"/>
      <c r="R22" s="13"/>
      <c r="S22" s="13"/>
      <c r="T22" s="13"/>
      <c r="U22" s="13"/>
      <c r="V22" s="13"/>
      <c r="W22" s="13"/>
      <c r="X22" s="13"/>
      <c r="Y22" s="13"/>
      <c r="Z22" s="13"/>
      <c r="AA22" s="13"/>
    </row>
    <row r="23" spans="1:27" ht="18.95" customHeight="1" x14ac:dyDescent="0.2">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ht="18.95" customHeigh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18.95" customHeight="1"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row>
    <row r="26" spans="1:27" ht="18.95" customHeight="1"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row>
    <row r="27" spans="1:27" ht="18.95" customHeight="1"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row>
    <row r="28" spans="1:27" ht="18.95" customHeight="1"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row>
    <row r="29" spans="1:27" ht="18.95" customHeight="1"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row>
    <row r="30" spans="1:27" ht="18.95" customHeight="1"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ht="18.95" customHeight="1"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ht="18.95" customHeight="1" x14ac:dyDescent="0.2">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row r="35" spans="1:27" x14ac:dyDescent="0.2">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row>
    <row r="36" spans="1:27" x14ac:dyDescent="0.2">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row>
    <row r="37" spans="1:27"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row>
    <row r="38" spans="1:27" x14ac:dyDescent="0.2">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row>
    <row r="39" spans="1:27" x14ac:dyDescent="0.2">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row>
    <row r="40" spans="1:27" x14ac:dyDescent="0.2">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row>
    <row r="41" spans="1:27" x14ac:dyDescent="0.2">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row>
    <row r="42" spans="1:27" x14ac:dyDescent="0.2">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row>
  </sheetData>
  <phoneticPr fontId="19" type="noConversion"/>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E7C1-47D7-4AFF-B21A-1A79C4EA624B}">
  <sheetPr>
    <pageSetUpPr fitToPage="1"/>
  </sheetPr>
  <dimension ref="A1:AA53"/>
  <sheetViews>
    <sheetView showGridLines="0" zoomScaleNormal="100" workbookViewId="0">
      <selection activeCell="Q3" sqref="Q3"/>
    </sheetView>
  </sheetViews>
  <sheetFormatPr defaultColWidth="9.140625" defaultRowHeight="14.25" x14ac:dyDescent="0.2"/>
  <cols>
    <col min="1" max="1" width="18.7109375" style="27" customWidth="1"/>
    <col min="2" max="13" width="7.85546875" style="27" customWidth="1"/>
    <col min="14" max="14" width="2.85546875" style="27" customWidth="1"/>
    <col min="15" max="16384" width="9.140625" style="27"/>
  </cols>
  <sheetData>
    <row r="1" spans="1:27" ht="6.75" customHeight="1" x14ac:dyDescent="0.2"/>
    <row r="2" spans="1:27" ht="18.95" customHeight="1" x14ac:dyDescent="0.25">
      <c r="A2" s="11" t="s">
        <v>145</v>
      </c>
      <c r="B2" s="11"/>
      <c r="C2" s="11"/>
      <c r="D2" s="11"/>
      <c r="E2" s="12"/>
      <c r="F2" s="13"/>
      <c r="G2" s="13"/>
      <c r="H2" s="13"/>
      <c r="I2" s="13"/>
      <c r="J2" s="13"/>
      <c r="K2" s="13"/>
      <c r="L2" s="13"/>
      <c r="M2" s="13"/>
      <c r="N2" s="13"/>
      <c r="O2" s="13"/>
      <c r="P2" s="13"/>
      <c r="Q2" s="13"/>
      <c r="R2" s="13"/>
      <c r="S2" s="13"/>
      <c r="T2" s="13"/>
      <c r="U2" s="13"/>
      <c r="V2" s="13"/>
      <c r="W2" s="13"/>
      <c r="X2" s="13"/>
      <c r="Y2" s="13"/>
      <c r="Z2" s="13"/>
      <c r="AA2" s="13"/>
    </row>
    <row r="3" spans="1:27" ht="18.95" customHeight="1" thickBot="1" x14ac:dyDescent="0.3">
      <c r="A3" s="11"/>
      <c r="B3" s="12"/>
      <c r="C3" s="12"/>
      <c r="D3" s="12"/>
      <c r="E3" s="12"/>
      <c r="F3" s="13"/>
      <c r="G3" s="13"/>
      <c r="H3" s="13"/>
      <c r="I3" s="13"/>
      <c r="J3" s="13"/>
      <c r="K3" s="13"/>
      <c r="L3" s="13"/>
      <c r="M3" s="13"/>
      <c r="N3" s="13"/>
      <c r="O3" s="13"/>
      <c r="P3" s="13"/>
      <c r="Q3" s="13"/>
      <c r="R3" s="13"/>
      <c r="S3" s="13"/>
      <c r="T3" s="13"/>
      <c r="U3" s="13"/>
      <c r="V3" s="13"/>
      <c r="W3" s="13"/>
      <c r="X3" s="13"/>
      <c r="Y3" s="13"/>
      <c r="Z3" s="13"/>
      <c r="AA3" s="13"/>
    </row>
    <row r="4" spans="1:27" ht="18.95" customHeight="1" x14ac:dyDescent="0.2">
      <c r="A4" s="264" t="s">
        <v>42</v>
      </c>
      <c r="B4" s="266" t="s">
        <v>6</v>
      </c>
      <c r="C4" s="267"/>
      <c r="D4" s="268"/>
      <c r="E4" s="267" t="s">
        <v>31</v>
      </c>
      <c r="F4" s="267"/>
      <c r="G4" s="267"/>
      <c r="H4" s="269" t="s">
        <v>18</v>
      </c>
      <c r="I4" s="267"/>
      <c r="J4" s="270"/>
      <c r="K4" s="269" t="s">
        <v>20</v>
      </c>
      <c r="L4" s="267"/>
      <c r="M4" s="270"/>
      <c r="N4" s="13"/>
      <c r="O4" s="13"/>
      <c r="P4" s="13"/>
      <c r="Q4" s="13"/>
      <c r="R4" s="13"/>
      <c r="S4" s="13"/>
      <c r="T4" s="13"/>
      <c r="U4" s="13"/>
      <c r="V4" s="13"/>
      <c r="W4" s="13"/>
      <c r="X4" s="13"/>
      <c r="Y4" s="13"/>
      <c r="Z4" s="13"/>
      <c r="AA4" s="13"/>
    </row>
    <row r="5" spans="1:27" ht="30" customHeight="1" x14ac:dyDescent="0.2">
      <c r="A5" s="265"/>
      <c r="B5" s="198">
        <v>2019</v>
      </c>
      <c r="C5" s="198">
        <v>2022</v>
      </c>
      <c r="D5" s="198">
        <v>2023</v>
      </c>
      <c r="E5" s="198">
        <v>2019</v>
      </c>
      <c r="F5" s="198">
        <v>2022</v>
      </c>
      <c r="G5" s="198">
        <v>2023</v>
      </c>
      <c r="H5" s="198">
        <v>2019</v>
      </c>
      <c r="I5" s="198">
        <v>2022</v>
      </c>
      <c r="J5" s="198">
        <v>2023</v>
      </c>
      <c r="K5" s="198">
        <v>2019</v>
      </c>
      <c r="L5" s="198">
        <v>2022</v>
      </c>
      <c r="M5" s="202">
        <v>2023</v>
      </c>
      <c r="N5" s="13"/>
      <c r="O5" s="13"/>
      <c r="P5" s="13"/>
      <c r="Q5" s="13"/>
      <c r="R5" s="13"/>
      <c r="S5" s="13"/>
      <c r="T5" s="13"/>
      <c r="U5" s="13"/>
      <c r="V5" s="13"/>
      <c r="W5" s="13"/>
      <c r="X5" s="13"/>
      <c r="Y5" s="13"/>
      <c r="Z5" s="13"/>
      <c r="AA5" s="13"/>
    </row>
    <row r="6" spans="1:27" ht="17.100000000000001" customHeight="1" x14ac:dyDescent="0.2">
      <c r="A6" s="203" t="s">
        <v>50</v>
      </c>
      <c r="B6" s="108">
        <v>2832</v>
      </c>
      <c r="C6" s="108">
        <v>2221</v>
      </c>
      <c r="D6" s="109">
        <v>2668</v>
      </c>
      <c r="E6" s="107">
        <v>45</v>
      </c>
      <c r="F6" s="108">
        <v>40</v>
      </c>
      <c r="G6" s="109">
        <v>42</v>
      </c>
      <c r="H6" s="107">
        <v>154</v>
      </c>
      <c r="I6" s="108">
        <v>164</v>
      </c>
      <c r="J6" s="109">
        <v>171</v>
      </c>
      <c r="K6" s="107">
        <v>3395</v>
      </c>
      <c r="L6" s="108">
        <v>2543</v>
      </c>
      <c r="M6" s="204">
        <v>3127</v>
      </c>
      <c r="N6" s="13"/>
      <c r="O6" s="13"/>
      <c r="P6" s="13"/>
      <c r="Q6" s="13"/>
      <c r="R6" s="13"/>
      <c r="S6" s="13"/>
      <c r="T6" s="13"/>
      <c r="U6" s="13"/>
      <c r="V6" s="13"/>
      <c r="W6" s="13"/>
      <c r="X6" s="13"/>
      <c r="Y6" s="13"/>
      <c r="Z6" s="13"/>
      <c r="AA6" s="13"/>
    </row>
    <row r="7" spans="1:27" ht="17.100000000000001" customHeight="1" x14ac:dyDescent="0.2">
      <c r="A7" s="203" t="s">
        <v>151</v>
      </c>
      <c r="B7" s="108">
        <v>2358</v>
      </c>
      <c r="C7" s="108">
        <v>2214</v>
      </c>
      <c r="D7" s="109">
        <v>2314</v>
      </c>
      <c r="E7" s="107">
        <v>38</v>
      </c>
      <c r="F7" s="108">
        <v>30</v>
      </c>
      <c r="G7" s="109">
        <v>28</v>
      </c>
      <c r="H7" s="107">
        <v>141</v>
      </c>
      <c r="I7" s="108">
        <v>146</v>
      </c>
      <c r="J7" s="109">
        <v>158</v>
      </c>
      <c r="K7" s="107">
        <v>2807</v>
      </c>
      <c r="L7" s="108">
        <v>2557</v>
      </c>
      <c r="M7" s="204">
        <v>2676</v>
      </c>
      <c r="N7" s="13"/>
      <c r="O7" s="13"/>
      <c r="P7" s="13"/>
      <c r="Q7" s="13"/>
      <c r="R7" s="13"/>
      <c r="S7" s="13"/>
      <c r="T7" s="13"/>
      <c r="U7" s="13"/>
      <c r="V7" s="13"/>
      <c r="W7" s="13"/>
      <c r="X7" s="13"/>
      <c r="Y7" s="13"/>
      <c r="Z7" s="13"/>
      <c r="AA7" s="13"/>
    </row>
    <row r="8" spans="1:27" ht="17.100000000000001" customHeight="1" x14ac:dyDescent="0.2">
      <c r="A8" s="203" t="s">
        <v>143</v>
      </c>
      <c r="B8" s="108">
        <v>2859</v>
      </c>
      <c r="C8" s="108">
        <v>2337</v>
      </c>
      <c r="D8" s="109">
        <v>2685</v>
      </c>
      <c r="E8" s="107">
        <v>34</v>
      </c>
      <c r="F8" s="108">
        <v>29</v>
      </c>
      <c r="G8" s="109">
        <v>31</v>
      </c>
      <c r="H8" s="107">
        <v>194</v>
      </c>
      <c r="I8" s="108">
        <v>162</v>
      </c>
      <c r="J8" s="109">
        <v>167</v>
      </c>
      <c r="K8" s="107">
        <v>3445</v>
      </c>
      <c r="L8" s="108">
        <v>2725</v>
      </c>
      <c r="M8" s="204">
        <v>3114</v>
      </c>
      <c r="N8" s="13"/>
      <c r="O8" s="13"/>
      <c r="P8" s="13"/>
      <c r="Q8" s="13"/>
      <c r="R8" s="13"/>
      <c r="S8" s="13"/>
      <c r="T8" s="13"/>
      <c r="U8" s="13"/>
      <c r="V8" s="13"/>
      <c r="W8" s="13"/>
      <c r="X8" s="13"/>
      <c r="Y8" s="13"/>
      <c r="Z8" s="13"/>
      <c r="AA8" s="13"/>
    </row>
    <row r="9" spans="1:27" ht="17.100000000000001" customHeight="1" x14ac:dyDescent="0.2">
      <c r="A9" s="203" t="s">
        <v>167</v>
      </c>
      <c r="B9" s="108">
        <v>2682</v>
      </c>
      <c r="C9" s="108">
        <v>2551</v>
      </c>
      <c r="D9" s="109">
        <v>2848</v>
      </c>
      <c r="E9" s="107">
        <v>32</v>
      </c>
      <c r="F9" s="108">
        <v>30</v>
      </c>
      <c r="G9" s="109">
        <v>53</v>
      </c>
      <c r="H9" s="107">
        <v>153</v>
      </c>
      <c r="I9" s="108">
        <v>170</v>
      </c>
      <c r="J9" s="109">
        <v>221</v>
      </c>
      <c r="K9" s="107">
        <v>3303</v>
      </c>
      <c r="L9" s="108">
        <v>3007</v>
      </c>
      <c r="M9" s="204">
        <v>3354</v>
      </c>
      <c r="N9" s="13"/>
      <c r="O9" s="13"/>
      <c r="P9" s="13"/>
      <c r="Q9" s="13"/>
      <c r="R9" s="13"/>
      <c r="S9" s="13"/>
      <c r="T9" s="13"/>
      <c r="U9" s="13"/>
      <c r="V9" s="13"/>
      <c r="W9" s="13"/>
      <c r="X9" s="13"/>
      <c r="Y9" s="13"/>
      <c r="Z9" s="13"/>
      <c r="AA9" s="13"/>
    </row>
    <row r="10" spans="1:27" ht="17.100000000000001" customHeight="1" x14ac:dyDescent="0.2">
      <c r="A10" s="203" t="s">
        <v>168</v>
      </c>
      <c r="B10" s="108">
        <v>3097</v>
      </c>
      <c r="C10" s="108">
        <v>2984</v>
      </c>
      <c r="D10" s="109">
        <v>3016</v>
      </c>
      <c r="E10" s="107">
        <v>45</v>
      </c>
      <c r="F10" s="108">
        <v>44</v>
      </c>
      <c r="G10" s="109">
        <v>34</v>
      </c>
      <c r="H10" s="107">
        <v>202</v>
      </c>
      <c r="I10" s="108">
        <v>246</v>
      </c>
      <c r="J10" s="109">
        <v>181</v>
      </c>
      <c r="K10" s="107">
        <v>3700</v>
      </c>
      <c r="L10" s="108">
        <v>3475</v>
      </c>
      <c r="M10" s="204">
        <v>3472</v>
      </c>
      <c r="N10" s="13"/>
      <c r="O10" s="13"/>
      <c r="P10" s="13"/>
      <c r="Q10" s="13"/>
      <c r="R10" s="13"/>
      <c r="S10" s="13"/>
      <c r="T10" s="13"/>
      <c r="U10" s="13"/>
      <c r="V10" s="13"/>
      <c r="W10" s="13"/>
      <c r="X10" s="13"/>
      <c r="Y10" s="13"/>
      <c r="Z10" s="13"/>
      <c r="AA10" s="13"/>
    </row>
    <row r="11" spans="1:27" ht="17.100000000000001" customHeight="1" x14ac:dyDescent="0.2">
      <c r="A11" s="203" t="s">
        <v>169</v>
      </c>
      <c r="B11" s="108">
        <v>2840</v>
      </c>
      <c r="C11" s="108">
        <v>2754</v>
      </c>
      <c r="D11" s="109">
        <v>3052</v>
      </c>
      <c r="E11" s="107">
        <v>32</v>
      </c>
      <c r="F11" s="108">
        <v>36</v>
      </c>
      <c r="G11" s="109">
        <v>45</v>
      </c>
      <c r="H11" s="107">
        <v>204</v>
      </c>
      <c r="I11" s="108">
        <v>179</v>
      </c>
      <c r="J11" s="109">
        <v>230</v>
      </c>
      <c r="K11" s="107">
        <v>3436</v>
      </c>
      <c r="L11" s="108">
        <v>3252</v>
      </c>
      <c r="M11" s="204">
        <v>3532</v>
      </c>
      <c r="N11" s="13"/>
      <c r="O11" s="13"/>
      <c r="P11" s="13"/>
      <c r="Q11" s="13"/>
      <c r="R11" s="13"/>
      <c r="S11" s="13"/>
      <c r="T11" s="13"/>
      <c r="U11" s="13"/>
      <c r="V11" s="13"/>
      <c r="W11" s="13"/>
      <c r="X11" s="13"/>
      <c r="Y11" s="13"/>
      <c r="Z11" s="13"/>
      <c r="AA11" s="13"/>
    </row>
    <row r="12" spans="1:27" ht="17.100000000000001" customHeight="1" x14ac:dyDescent="0.2">
      <c r="A12" s="203" t="s">
        <v>170</v>
      </c>
      <c r="B12" s="108">
        <v>3254</v>
      </c>
      <c r="C12" s="108">
        <v>3271</v>
      </c>
      <c r="D12" s="109">
        <v>3352</v>
      </c>
      <c r="E12" s="107">
        <v>33</v>
      </c>
      <c r="F12" s="108">
        <v>40</v>
      </c>
      <c r="G12" s="109">
        <v>47</v>
      </c>
      <c r="H12" s="107">
        <v>212</v>
      </c>
      <c r="I12" s="108">
        <v>250</v>
      </c>
      <c r="J12" s="109">
        <v>274</v>
      </c>
      <c r="K12" s="107">
        <v>3997</v>
      </c>
      <c r="L12" s="108">
        <v>3823</v>
      </c>
      <c r="M12" s="204">
        <v>4016</v>
      </c>
      <c r="N12" s="13"/>
      <c r="O12" s="13"/>
      <c r="P12" s="13"/>
      <c r="Q12" s="13"/>
      <c r="R12" s="13"/>
      <c r="S12" s="13"/>
      <c r="T12" s="13"/>
      <c r="U12" s="13"/>
      <c r="V12" s="13"/>
      <c r="W12" s="13"/>
      <c r="X12" s="13"/>
      <c r="Y12" s="13"/>
      <c r="Z12" s="13"/>
      <c r="AA12" s="13"/>
    </row>
    <row r="13" spans="1:27" ht="17.100000000000001" customHeight="1" x14ac:dyDescent="0.2">
      <c r="A13" s="203" t="s">
        <v>173</v>
      </c>
      <c r="B13" s="108">
        <v>3286</v>
      </c>
      <c r="C13" s="108">
        <v>3184</v>
      </c>
      <c r="D13" s="109">
        <v>3382</v>
      </c>
      <c r="E13" s="107">
        <v>54</v>
      </c>
      <c r="F13" s="108">
        <v>60</v>
      </c>
      <c r="G13" s="109">
        <v>41</v>
      </c>
      <c r="H13" s="107">
        <v>276</v>
      </c>
      <c r="I13" s="108">
        <v>248</v>
      </c>
      <c r="J13" s="109">
        <v>280</v>
      </c>
      <c r="K13" s="107">
        <v>4134</v>
      </c>
      <c r="L13" s="108">
        <v>3899</v>
      </c>
      <c r="M13" s="204">
        <v>4073</v>
      </c>
      <c r="N13" s="13"/>
      <c r="O13" s="13"/>
      <c r="P13" s="13"/>
      <c r="Q13" s="13"/>
      <c r="R13" s="13"/>
      <c r="S13" s="13"/>
      <c r="T13" s="13"/>
      <c r="U13" s="13"/>
      <c r="V13" s="13"/>
      <c r="W13" s="13"/>
      <c r="X13" s="13"/>
      <c r="Y13" s="13"/>
      <c r="Z13" s="13"/>
      <c r="AA13" s="13"/>
    </row>
    <row r="14" spans="1:27" ht="17.100000000000001" customHeight="1" x14ac:dyDescent="0.2">
      <c r="A14" s="203" t="s">
        <v>174</v>
      </c>
      <c r="B14" s="108">
        <v>3098</v>
      </c>
      <c r="C14" s="108">
        <v>3033</v>
      </c>
      <c r="D14" s="109">
        <v>3076</v>
      </c>
      <c r="E14" s="107">
        <v>47</v>
      </c>
      <c r="F14" s="108">
        <v>43</v>
      </c>
      <c r="G14" s="109">
        <v>51</v>
      </c>
      <c r="H14" s="107">
        <v>228</v>
      </c>
      <c r="I14" s="108">
        <v>205</v>
      </c>
      <c r="J14" s="109">
        <v>203</v>
      </c>
      <c r="K14" s="107">
        <v>3748</v>
      </c>
      <c r="L14" s="108">
        <v>3555</v>
      </c>
      <c r="M14" s="204">
        <v>3645</v>
      </c>
      <c r="N14" s="13"/>
      <c r="O14" s="13"/>
      <c r="P14" s="13"/>
      <c r="Q14" s="13"/>
      <c r="R14" s="13"/>
      <c r="S14" s="13"/>
      <c r="T14" s="13"/>
      <c r="U14" s="13"/>
      <c r="V14" s="13"/>
      <c r="W14" s="13"/>
      <c r="X14" s="13"/>
      <c r="Y14" s="13"/>
      <c r="Z14" s="13"/>
      <c r="AA14" s="13"/>
    </row>
    <row r="15" spans="1:27" ht="17.100000000000001" customHeight="1" x14ac:dyDescent="0.2">
      <c r="A15" s="203" t="s">
        <v>194</v>
      </c>
      <c r="B15" s="108">
        <v>3329</v>
      </c>
      <c r="C15" s="108">
        <v>2914</v>
      </c>
      <c r="D15" s="109">
        <v>3015</v>
      </c>
      <c r="E15" s="107">
        <v>37</v>
      </c>
      <c r="F15" s="108">
        <v>39</v>
      </c>
      <c r="G15" s="109">
        <v>38</v>
      </c>
      <c r="H15" s="107">
        <v>190</v>
      </c>
      <c r="I15" s="108">
        <v>168</v>
      </c>
      <c r="J15" s="109">
        <v>191</v>
      </c>
      <c r="K15" s="107">
        <v>3970</v>
      </c>
      <c r="L15" s="108">
        <v>3395</v>
      </c>
      <c r="M15" s="204">
        <v>3499</v>
      </c>
      <c r="N15" s="13"/>
      <c r="O15" s="13"/>
      <c r="P15" s="13"/>
      <c r="Q15" s="13"/>
      <c r="R15" s="13"/>
      <c r="S15" s="13"/>
      <c r="T15" s="13"/>
      <c r="U15" s="13"/>
      <c r="V15" s="13"/>
      <c r="W15" s="13"/>
      <c r="X15" s="13"/>
      <c r="Y15" s="13"/>
      <c r="Z15" s="13"/>
      <c r="AA15" s="13"/>
    </row>
    <row r="16" spans="1:27" ht="17.100000000000001" customHeight="1" x14ac:dyDescent="0.2">
      <c r="A16" s="203" t="s">
        <v>198</v>
      </c>
      <c r="B16" s="108">
        <v>3071</v>
      </c>
      <c r="C16" s="108">
        <v>2768</v>
      </c>
      <c r="D16" s="109">
        <v>2824</v>
      </c>
      <c r="E16" s="107">
        <v>40</v>
      </c>
      <c r="F16" s="108">
        <v>30</v>
      </c>
      <c r="G16" s="109">
        <v>21</v>
      </c>
      <c r="H16" s="107">
        <v>174</v>
      </c>
      <c r="I16" s="108">
        <v>152</v>
      </c>
      <c r="J16" s="109">
        <v>170</v>
      </c>
      <c r="K16" s="107">
        <v>3675</v>
      </c>
      <c r="L16" s="108">
        <v>3236</v>
      </c>
      <c r="M16" s="204">
        <v>3318</v>
      </c>
      <c r="N16" s="13"/>
      <c r="O16" s="13"/>
      <c r="P16" s="13"/>
      <c r="Q16" s="13"/>
      <c r="R16" s="13"/>
      <c r="S16" s="13"/>
      <c r="T16" s="13"/>
      <c r="U16" s="13"/>
      <c r="V16" s="13"/>
      <c r="W16" s="13"/>
      <c r="X16" s="13"/>
      <c r="Y16" s="13"/>
      <c r="Z16" s="13"/>
      <c r="AA16" s="13"/>
    </row>
    <row r="17" spans="1:27" ht="17.100000000000001" customHeight="1" x14ac:dyDescent="0.2">
      <c r="A17" s="203" t="s">
        <v>201</v>
      </c>
      <c r="B17" s="108">
        <v>2998</v>
      </c>
      <c r="C17" s="108">
        <v>2557</v>
      </c>
      <c r="D17" s="109">
        <v>2742</v>
      </c>
      <c r="E17" s="107">
        <v>37</v>
      </c>
      <c r="F17" s="108">
        <v>41</v>
      </c>
      <c r="G17" s="109">
        <v>36</v>
      </c>
      <c r="H17" s="107">
        <v>173</v>
      </c>
      <c r="I17" s="108">
        <v>153</v>
      </c>
      <c r="J17" s="109">
        <v>191</v>
      </c>
      <c r="K17" s="107">
        <v>3592</v>
      </c>
      <c r="L17" s="108">
        <v>2989</v>
      </c>
      <c r="M17" s="204">
        <v>3232</v>
      </c>
      <c r="N17" s="13"/>
      <c r="O17" s="13"/>
      <c r="P17" s="13"/>
      <c r="Q17" s="13"/>
      <c r="R17" s="13"/>
      <c r="S17" s="13"/>
      <c r="T17" s="13"/>
      <c r="U17" s="13"/>
      <c r="V17" s="13"/>
      <c r="W17" s="13"/>
      <c r="X17" s="13"/>
      <c r="Y17" s="13"/>
      <c r="Z17" s="13"/>
      <c r="AA17" s="13"/>
    </row>
    <row r="18" spans="1:27" ht="17.100000000000001" customHeight="1" thickBot="1" x14ac:dyDescent="0.25">
      <c r="A18" s="205" t="s">
        <v>35</v>
      </c>
      <c r="B18" s="201">
        <f t="shared" ref="B18:M18" si="0">SUM(B6:B17)</f>
        <v>35704</v>
      </c>
      <c r="C18" s="199">
        <f t="shared" si="0"/>
        <v>32788</v>
      </c>
      <c r="D18" s="200">
        <f t="shared" si="0"/>
        <v>34974</v>
      </c>
      <c r="E18" s="201">
        <f t="shared" si="0"/>
        <v>474</v>
      </c>
      <c r="F18" s="199">
        <f t="shared" si="0"/>
        <v>462</v>
      </c>
      <c r="G18" s="200">
        <f t="shared" si="0"/>
        <v>467</v>
      </c>
      <c r="H18" s="201">
        <f t="shared" si="0"/>
        <v>2301</v>
      </c>
      <c r="I18" s="199">
        <f t="shared" si="0"/>
        <v>2243</v>
      </c>
      <c r="J18" s="200">
        <f t="shared" si="0"/>
        <v>2437</v>
      </c>
      <c r="K18" s="201">
        <f t="shared" si="0"/>
        <v>43202</v>
      </c>
      <c r="L18" s="199">
        <f t="shared" si="0"/>
        <v>38456</v>
      </c>
      <c r="M18" s="206">
        <f t="shared" si="0"/>
        <v>41058</v>
      </c>
      <c r="N18" s="13"/>
      <c r="O18" s="13"/>
      <c r="P18" s="13"/>
      <c r="Q18" s="13"/>
      <c r="R18" s="13"/>
      <c r="S18" s="13"/>
      <c r="T18" s="13"/>
      <c r="U18" s="13"/>
      <c r="V18" s="13"/>
      <c r="W18" s="13"/>
      <c r="X18" s="13"/>
      <c r="Y18" s="13"/>
      <c r="Z18" s="13"/>
      <c r="AA18" s="13"/>
    </row>
    <row r="19" spans="1:27" ht="18.9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ht="18.95" customHeight="1" x14ac:dyDescent="0.25">
      <c r="A20" s="11" t="s">
        <v>177</v>
      </c>
      <c r="B20" s="11"/>
      <c r="C20" s="11"/>
      <c r="D20" s="11"/>
      <c r="E20" s="13"/>
      <c r="F20" s="13"/>
      <c r="G20" s="13"/>
      <c r="H20" s="13"/>
      <c r="I20" s="13"/>
      <c r="J20" s="13"/>
      <c r="K20" s="13"/>
      <c r="L20" s="13"/>
      <c r="M20" s="13"/>
      <c r="N20" s="13"/>
      <c r="O20" s="13"/>
      <c r="P20" s="13"/>
      <c r="Q20" s="13"/>
      <c r="R20" s="13"/>
      <c r="S20" s="13"/>
      <c r="T20" s="13"/>
      <c r="U20" s="13"/>
      <c r="V20" s="13"/>
      <c r="W20" s="13"/>
      <c r="X20" s="13"/>
      <c r="Y20" s="13"/>
      <c r="Z20" s="13"/>
      <c r="AA20" s="13"/>
    </row>
    <row r="21" spans="1:27" ht="18.95" customHeight="1" thickBot="1" x14ac:dyDescent="0.3">
      <c r="A21" s="11"/>
      <c r="B21" s="12"/>
      <c r="C21" s="12"/>
      <c r="D21" s="12"/>
      <c r="E21" s="13"/>
      <c r="F21" s="13"/>
      <c r="G21" s="13"/>
      <c r="H21" s="13"/>
      <c r="I21" s="13"/>
      <c r="J21" s="13"/>
      <c r="K21" s="13"/>
      <c r="L21" s="13"/>
      <c r="M21" s="13"/>
      <c r="N21" s="13"/>
      <c r="O21" s="13"/>
      <c r="P21" s="13"/>
      <c r="Q21" s="13"/>
      <c r="R21" s="13"/>
      <c r="S21" s="13"/>
      <c r="T21" s="13"/>
      <c r="U21" s="13"/>
      <c r="V21" s="13"/>
      <c r="W21" s="13"/>
      <c r="X21" s="13"/>
      <c r="Y21" s="13"/>
      <c r="Z21" s="13"/>
      <c r="AA21" s="13"/>
    </row>
    <row r="22" spans="1:27" ht="18.95" customHeight="1" x14ac:dyDescent="0.2">
      <c r="A22" s="262" t="s">
        <v>42</v>
      </c>
      <c r="B22" s="258" t="s">
        <v>6</v>
      </c>
      <c r="C22" s="258"/>
      <c r="D22" s="259"/>
      <c r="E22" s="258" t="s">
        <v>31</v>
      </c>
      <c r="F22" s="258"/>
      <c r="G22" s="258"/>
      <c r="H22" s="257" t="s">
        <v>18</v>
      </c>
      <c r="I22" s="258"/>
      <c r="J22" s="259"/>
      <c r="K22" s="258" t="s">
        <v>20</v>
      </c>
      <c r="L22" s="258"/>
      <c r="M22" s="258"/>
      <c r="N22" s="13"/>
      <c r="O22" s="13"/>
      <c r="P22" s="13"/>
      <c r="Q22" s="13"/>
      <c r="R22" s="13"/>
      <c r="S22" s="13"/>
      <c r="T22" s="13"/>
      <c r="U22" s="13"/>
      <c r="V22" s="13"/>
      <c r="W22" s="13"/>
      <c r="X22" s="13"/>
      <c r="Y22" s="13"/>
      <c r="Z22" s="13"/>
      <c r="AA22" s="13"/>
    </row>
    <row r="23" spans="1:27" ht="24.75" customHeight="1" x14ac:dyDescent="0.2">
      <c r="A23" s="262"/>
      <c r="B23" s="263" t="s">
        <v>160</v>
      </c>
      <c r="C23" s="263"/>
      <c r="D23" s="263"/>
      <c r="E23" s="263"/>
      <c r="F23" s="263"/>
      <c r="G23" s="263"/>
      <c r="H23" s="263"/>
      <c r="I23" s="263"/>
      <c r="J23" s="263"/>
      <c r="K23" s="263"/>
      <c r="L23" s="263"/>
      <c r="M23" s="263"/>
      <c r="N23" s="13"/>
      <c r="O23" s="13"/>
      <c r="P23" s="13"/>
      <c r="Q23" s="13"/>
      <c r="R23" s="13"/>
      <c r="S23" s="13"/>
      <c r="T23" s="13"/>
      <c r="U23" s="13"/>
      <c r="V23" s="13"/>
      <c r="W23" s="13"/>
      <c r="X23" s="13"/>
      <c r="Y23" s="13"/>
      <c r="Z23" s="13"/>
      <c r="AA23" s="13"/>
    </row>
    <row r="24" spans="1:27" ht="18.95" customHeight="1" x14ac:dyDescent="0.2">
      <c r="A24" s="59"/>
      <c r="B24" s="66" t="s">
        <v>158</v>
      </c>
      <c r="C24" s="66" t="s">
        <v>159</v>
      </c>
      <c r="D24" s="66"/>
      <c r="E24" s="68" t="s">
        <v>158</v>
      </c>
      <c r="F24" s="66" t="s">
        <v>159</v>
      </c>
      <c r="G24" s="69"/>
      <c r="H24" s="66" t="s">
        <v>158</v>
      </c>
      <c r="I24" s="66" t="s">
        <v>159</v>
      </c>
      <c r="J24" s="69"/>
      <c r="K24" s="67" t="s">
        <v>158</v>
      </c>
      <c r="L24" s="67" t="s">
        <v>159</v>
      </c>
      <c r="M24" s="67"/>
      <c r="N24" s="13"/>
      <c r="O24" s="13"/>
      <c r="P24" s="13"/>
      <c r="Q24" s="13"/>
      <c r="R24" s="13"/>
      <c r="S24" s="13"/>
      <c r="T24" s="13"/>
      <c r="U24" s="13"/>
      <c r="V24" s="13"/>
      <c r="W24" s="13"/>
      <c r="X24" s="13"/>
      <c r="Y24" s="13"/>
      <c r="Z24" s="13"/>
      <c r="AA24" s="13"/>
    </row>
    <row r="25" spans="1:27" ht="17.100000000000001" customHeight="1" x14ac:dyDescent="0.2">
      <c r="A25" s="14" t="s">
        <v>50</v>
      </c>
      <c r="B25" s="122">
        <f t="shared" ref="B25:B34" si="1">(D6/B6)-1</f>
        <v>-5.7909604519774005E-2</v>
      </c>
      <c r="C25" s="123">
        <f t="shared" ref="C25:C34" si="2">(D6/C6)-1</f>
        <v>0.20126069338135966</v>
      </c>
      <c r="D25" s="124"/>
      <c r="E25" s="125">
        <f t="shared" ref="E25:E34" si="3">(G6/E6)-1</f>
        <v>-6.6666666666666652E-2</v>
      </c>
      <c r="F25" s="126">
        <f t="shared" ref="F25:F34" si="4">(G6/F6)-1</f>
        <v>5.0000000000000044E-2</v>
      </c>
      <c r="G25" s="127"/>
      <c r="H25" s="126">
        <f t="shared" ref="H25:H34" si="5">(J6/H6)-1</f>
        <v>0.11038961038961048</v>
      </c>
      <c r="I25" s="126">
        <f t="shared" ref="I25:I34" si="6">(J6/I6)-1</f>
        <v>4.2682926829268331E-2</v>
      </c>
      <c r="J25" s="127"/>
      <c r="K25" s="126">
        <f t="shared" ref="K25:K34" si="7">(M6/K6)-1</f>
        <v>-7.8939617083947033E-2</v>
      </c>
      <c r="L25" s="126">
        <f t="shared" ref="L25:L34" si="8">(M6/L6)-1</f>
        <v>0.22965001966181675</v>
      </c>
      <c r="M25" s="13"/>
      <c r="N25" s="13"/>
      <c r="O25" s="13"/>
      <c r="P25" s="13"/>
      <c r="Q25" s="13"/>
      <c r="R25" s="13"/>
      <c r="S25" s="13"/>
      <c r="T25" s="13"/>
      <c r="U25" s="13"/>
      <c r="V25" s="13"/>
      <c r="W25" s="13"/>
      <c r="X25" s="13"/>
      <c r="Y25" s="13"/>
      <c r="Z25" s="13"/>
      <c r="AA25" s="13"/>
    </row>
    <row r="26" spans="1:27" ht="17.100000000000001" customHeight="1" x14ac:dyDescent="0.2">
      <c r="A26" s="14" t="s">
        <v>151</v>
      </c>
      <c r="B26" s="125">
        <f t="shared" si="1"/>
        <v>-1.8659881255301047E-2</v>
      </c>
      <c r="C26" s="126">
        <f t="shared" si="2"/>
        <v>4.5167118337850143E-2</v>
      </c>
      <c r="D26" s="124"/>
      <c r="E26" s="125">
        <f t="shared" si="3"/>
        <v>-0.26315789473684215</v>
      </c>
      <c r="F26" s="126">
        <f t="shared" si="4"/>
        <v>-6.6666666666666652E-2</v>
      </c>
      <c r="G26" s="127"/>
      <c r="H26" s="126">
        <f t="shared" si="5"/>
        <v>0.12056737588652489</v>
      </c>
      <c r="I26" s="126">
        <f t="shared" si="6"/>
        <v>8.2191780821917915E-2</v>
      </c>
      <c r="J26" s="127"/>
      <c r="K26" s="126">
        <f t="shared" si="7"/>
        <v>-4.6669041681510537E-2</v>
      </c>
      <c r="L26" s="126">
        <f t="shared" si="8"/>
        <v>4.6538912788423925E-2</v>
      </c>
      <c r="M26" s="13"/>
      <c r="N26" s="13"/>
      <c r="O26" s="13"/>
      <c r="P26" s="13"/>
      <c r="Q26" s="13"/>
      <c r="R26" s="13"/>
      <c r="S26" s="13"/>
      <c r="T26" s="13"/>
      <c r="U26" s="13"/>
      <c r="V26" s="13"/>
      <c r="W26" s="13"/>
      <c r="X26" s="13"/>
      <c r="Y26" s="13"/>
      <c r="Z26" s="13"/>
      <c r="AA26" s="13"/>
    </row>
    <row r="27" spans="1:27" ht="17.100000000000001" customHeight="1" x14ac:dyDescent="0.2">
      <c r="A27" s="18" t="s">
        <v>143</v>
      </c>
      <c r="B27" s="125">
        <f t="shared" si="1"/>
        <v>-6.0860440713536246E-2</v>
      </c>
      <c r="C27" s="126">
        <f t="shared" si="2"/>
        <v>0.14890885750962779</v>
      </c>
      <c r="D27" s="124"/>
      <c r="E27" s="125">
        <f t="shared" si="3"/>
        <v>-8.8235294117647078E-2</v>
      </c>
      <c r="F27" s="126">
        <f t="shared" si="4"/>
        <v>6.8965517241379226E-2</v>
      </c>
      <c r="G27" s="127"/>
      <c r="H27" s="126">
        <f t="shared" si="5"/>
        <v>-0.13917525773195871</v>
      </c>
      <c r="I27" s="126">
        <f t="shared" si="6"/>
        <v>3.0864197530864113E-2</v>
      </c>
      <c r="J27" s="127"/>
      <c r="K27" s="126">
        <f t="shared" si="7"/>
        <v>-9.6081277213352689E-2</v>
      </c>
      <c r="L27" s="126">
        <f t="shared" si="8"/>
        <v>0.14275229357798169</v>
      </c>
      <c r="M27" s="13"/>
      <c r="N27" s="13"/>
      <c r="O27" s="13"/>
      <c r="P27" s="13"/>
      <c r="Q27" s="13"/>
      <c r="R27" s="13"/>
      <c r="S27" s="13"/>
      <c r="T27" s="13"/>
      <c r="U27" s="13"/>
      <c r="V27" s="13"/>
      <c r="W27" s="13"/>
      <c r="X27" s="13"/>
      <c r="Y27" s="13"/>
      <c r="Z27" s="13"/>
      <c r="AA27" s="13"/>
    </row>
    <row r="28" spans="1:27" ht="17.100000000000001" customHeight="1" x14ac:dyDescent="0.2">
      <c r="A28" s="14" t="s">
        <v>167</v>
      </c>
      <c r="B28" s="125">
        <f t="shared" si="1"/>
        <v>6.1894108873974618E-2</v>
      </c>
      <c r="C28" s="126">
        <f t="shared" si="2"/>
        <v>0.1164249313994512</v>
      </c>
      <c r="D28" s="124"/>
      <c r="E28" s="125">
        <f t="shared" si="3"/>
        <v>0.65625</v>
      </c>
      <c r="F28" s="126">
        <f t="shared" si="4"/>
        <v>0.76666666666666661</v>
      </c>
      <c r="G28" s="127"/>
      <c r="H28" s="126">
        <f t="shared" si="5"/>
        <v>0.44444444444444442</v>
      </c>
      <c r="I28" s="126">
        <f t="shared" si="6"/>
        <v>0.30000000000000004</v>
      </c>
      <c r="J28" s="127"/>
      <c r="K28" s="126">
        <f t="shared" si="7"/>
        <v>1.5440508628519423E-2</v>
      </c>
      <c r="L28" s="126">
        <f t="shared" si="8"/>
        <v>0.115397406052544</v>
      </c>
      <c r="M28" s="13"/>
      <c r="N28" s="13"/>
      <c r="O28" s="13"/>
      <c r="P28" s="13"/>
      <c r="Q28" s="13"/>
      <c r="R28" s="13"/>
      <c r="S28" s="13"/>
      <c r="T28" s="13"/>
      <c r="U28" s="13"/>
      <c r="V28" s="13"/>
      <c r="W28" s="13"/>
      <c r="X28" s="13"/>
      <c r="Y28" s="13"/>
      <c r="Z28" s="13"/>
      <c r="AA28" s="13"/>
    </row>
    <row r="29" spans="1:27" ht="17.100000000000001" customHeight="1" x14ac:dyDescent="0.2">
      <c r="A29" s="14" t="s">
        <v>168</v>
      </c>
      <c r="B29" s="125">
        <f t="shared" si="1"/>
        <v>-2.6154342912495965E-2</v>
      </c>
      <c r="C29" s="126">
        <f t="shared" si="2"/>
        <v>1.072386058981234E-2</v>
      </c>
      <c r="D29" s="124"/>
      <c r="E29" s="125">
        <f t="shared" si="3"/>
        <v>-0.24444444444444446</v>
      </c>
      <c r="F29" s="126">
        <f t="shared" si="4"/>
        <v>-0.22727272727272729</v>
      </c>
      <c r="G29" s="127"/>
      <c r="H29" s="126">
        <f t="shared" si="5"/>
        <v>-0.10396039603960394</v>
      </c>
      <c r="I29" s="126">
        <f t="shared" si="6"/>
        <v>-0.26422764227642281</v>
      </c>
      <c r="J29" s="127"/>
      <c r="K29" s="126">
        <f t="shared" si="7"/>
        <v>-6.1621621621621658E-2</v>
      </c>
      <c r="L29" s="126">
        <f t="shared" si="8"/>
        <v>-8.6330935251799357E-4</v>
      </c>
      <c r="M29" s="13"/>
      <c r="N29" s="13"/>
      <c r="O29" s="13"/>
      <c r="P29" s="13"/>
      <c r="Q29" s="13"/>
      <c r="R29" s="13"/>
      <c r="S29" s="13"/>
      <c r="T29" s="13"/>
      <c r="U29" s="13"/>
      <c r="V29" s="13"/>
      <c r="W29" s="13"/>
      <c r="X29" s="13"/>
      <c r="Y29" s="13"/>
      <c r="Z29" s="13"/>
      <c r="AA29" s="13"/>
    </row>
    <row r="30" spans="1:27" ht="17.100000000000001" customHeight="1" x14ac:dyDescent="0.2">
      <c r="A30" s="14" t="s">
        <v>169</v>
      </c>
      <c r="B30" s="125">
        <f t="shared" si="1"/>
        <v>7.4647887323943563E-2</v>
      </c>
      <c r="C30" s="126">
        <f t="shared" si="2"/>
        <v>0.10820624546114743</v>
      </c>
      <c r="D30" s="124"/>
      <c r="E30" s="125">
        <f t="shared" si="3"/>
        <v>0.40625</v>
      </c>
      <c r="F30" s="126">
        <f t="shared" si="4"/>
        <v>0.25</v>
      </c>
      <c r="G30" s="127"/>
      <c r="H30" s="126">
        <f t="shared" si="5"/>
        <v>0.12745098039215685</v>
      </c>
      <c r="I30" s="126">
        <f t="shared" si="6"/>
        <v>0.28491620111731852</v>
      </c>
      <c r="J30" s="127"/>
      <c r="K30" s="126">
        <f t="shared" si="7"/>
        <v>2.7939464493597299E-2</v>
      </c>
      <c r="L30" s="126">
        <f t="shared" si="8"/>
        <v>8.610086100861003E-2</v>
      </c>
      <c r="M30" s="13"/>
      <c r="N30" s="13"/>
      <c r="O30" s="13"/>
      <c r="P30" s="13"/>
      <c r="Q30" s="13"/>
      <c r="R30" s="13"/>
      <c r="S30" s="13"/>
      <c r="T30" s="13"/>
      <c r="U30" s="13"/>
      <c r="V30" s="13"/>
      <c r="W30" s="13"/>
      <c r="X30" s="13"/>
      <c r="Y30" s="13"/>
      <c r="Z30" s="13"/>
      <c r="AA30" s="13"/>
    </row>
    <row r="31" spans="1:27" ht="17.100000000000001" customHeight="1" x14ac:dyDescent="0.2">
      <c r="A31" s="14" t="s">
        <v>170</v>
      </c>
      <c r="B31" s="125">
        <f t="shared" si="1"/>
        <v>3.0116779348494216E-2</v>
      </c>
      <c r="C31" s="126">
        <f t="shared" si="2"/>
        <v>2.4763069397737647E-2</v>
      </c>
      <c r="D31" s="124"/>
      <c r="E31" s="125">
        <f t="shared" si="3"/>
        <v>0.42424242424242431</v>
      </c>
      <c r="F31" s="126">
        <f t="shared" si="4"/>
        <v>0.17500000000000004</v>
      </c>
      <c r="G31" s="127"/>
      <c r="H31" s="126">
        <f t="shared" si="5"/>
        <v>0.29245283018867929</v>
      </c>
      <c r="I31" s="126">
        <f t="shared" si="6"/>
        <v>9.6000000000000085E-2</v>
      </c>
      <c r="J31" s="127"/>
      <c r="K31" s="126">
        <f t="shared" si="7"/>
        <v>4.7535651738803697E-3</v>
      </c>
      <c r="L31" s="126">
        <f t="shared" si="8"/>
        <v>5.048391315720635E-2</v>
      </c>
      <c r="M31" s="13"/>
      <c r="N31" s="13"/>
      <c r="O31" s="13"/>
      <c r="P31" s="13"/>
      <c r="Q31" s="13"/>
      <c r="R31" s="13"/>
      <c r="S31" s="13"/>
      <c r="T31" s="13"/>
      <c r="U31" s="13"/>
      <c r="V31" s="13"/>
      <c r="W31" s="13"/>
      <c r="X31" s="13"/>
      <c r="Y31" s="13"/>
      <c r="Z31" s="13"/>
      <c r="AA31" s="13"/>
    </row>
    <row r="32" spans="1:27" ht="17.100000000000001" customHeight="1" x14ac:dyDescent="0.2">
      <c r="A32" s="14" t="s">
        <v>173</v>
      </c>
      <c r="B32" s="125">
        <f t="shared" si="1"/>
        <v>2.9214850882532062E-2</v>
      </c>
      <c r="C32" s="126">
        <f t="shared" si="2"/>
        <v>6.2185929648241212E-2</v>
      </c>
      <c r="D32" s="124"/>
      <c r="E32" s="125">
        <f t="shared" si="3"/>
        <v>-0.2407407407407407</v>
      </c>
      <c r="F32" s="126">
        <f t="shared" si="4"/>
        <v>-0.31666666666666665</v>
      </c>
      <c r="G32" s="127"/>
      <c r="H32" s="126">
        <f t="shared" si="5"/>
        <v>1.449275362318847E-2</v>
      </c>
      <c r="I32" s="126">
        <f t="shared" si="6"/>
        <v>0.12903225806451624</v>
      </c>
      <c r="J32" s="127"/>
      <c r="K32" s="126">
        <f t="shared" si="7"/>
        <v>-1.4755684567005267E-2</v>
      </c>
      <c r="L32" s="126">
        <f t="shared" si="8"/>
        <v>4.4626827391638813E-2</v>
      </c>
      <c r="M32" s="13"/>
      <c r="N32" s="13"/>
      <c r="O32" s="13"/>
      <c r="P32" s="13"/>
      <c r="Q32" s="13"/>
      <c r="R32" s="13"/>
      <c r="S32" s="13"/>
      <c r="T32" s="13"/>
      <c r="U32" s="13"/>
      <c r="V32" s="13"/>
      <c r="W32" s="13"/>
      <c r="X32" s="13"/>
      <c r="Y32" s="13"/>
      <c r="Z32" s="13"/>
      <c r="AA32" s="13"/>
    </row>
    <row r="33" spans="1:27" ht="17.100000000000001" customHeight="1" x14ac:dyDescent="0.2">
      <c r="A33" s="14" t="s">
        <v>174</v>
      </c>
      <c r="B33" s="125">
        <f t="shared" si="1"/>
        <v>-7.1013557133634553E-3</v>
      </c>
      <c r="C33" s="126">
        <f t="shared" si="2"/>
        <v>1.4177382129904492E-2</v>
      </c>
      <c r="D33" s="124"/>
      <c r="E33" s="125">
        <f t="shared" si="3"/>
        <v>8.5106382978723305E-2</v>
      </c>
      <c r="F33" s="126">
        <f t="shared" si="4"/>
        <v>0.18604651162790709</v>
      </c>
      <c r="G33" s="127"/>
      <c r="H33" s="126">
        <f t="shared" si="5"/>
        <v>-0.10964912280701755</v>
      </c>
      <c r="I33" s="126">
        <f t="shared" si="6"/>
        <v>-9.7560975609756184E-3</v>
      </c>
      <c r="J33" s="127"/>
      <c r="K33" s="126">
        <f t="shared" si="7"/>
        <v>-2.7481323372465338E-2</v>
      </c>
      <c r="L33" s="126">
        <f t="shared" si="8"/>
        <v>2.5316455696202445E-2</v>
      </c>
      <c r="M33" s="13"/>
      <c r="N33" s="13"/>
      <c r="O33" s="13"/>
      <c r="P33" s="13"/>
      <c r="Q33" s="13"/>
      <c r="R33" s="13"/>
      <c r="S33" s="13"/>
      <c r="T33" s="13"/>
      <c r="U33" s="13"/>
      <c r="V33" s="13"/>
      <c r="W33" s="13"/>
      <c r="X33" s="13"/>
      <c r="Y33" s="13"/>
      <c r="Z33" s="13"/>
      <c r="AA33" s="13"/>
    </row>
    <row r="34" spans="1:27" ht="17.100000000000001" customHeight="1" x14ac:dyDescent="0.2">
      <c r="A34" s="14" t="s">
        <v>194</v>
      </c>
      <c r="B34" s="125">
        <f t="shared" si="1"/>
        <v>-9.4322619405226793E-2</v>
      </c>
      <c r="C34" s="126">
        <f t="shared" si="2"/>
        <v>3.4660260809883381E-2</v>
      </c>
      <c r="D34" s="124"/>
      <c r="E34" s="125">
        <f t="shared" si="3"/>
        <v>2.7027027027026973E-2</v>
      </c>
      <c r="F34" s="126">
        <f t="shared" si="4"/>
        <v>-2.5641025641025661E-2</v>
      </c>
      <c r="G34" s="127"/>
      <c r="H34" s="126">
        <f t="shared" si="5"/>
        <v>5.2631578947368585E-3</v>
      </c>
      <c r="I34" s="126">
        <f t="shared" si="6"/>
        <v>0.13690476190476186</v>
      </c>
      <c r="J34" s="127"/>
      <c r="K34" s="126">
        <f t="shared" si="7"/>
        <v>-0.11863979848866502</v>
      </c>
      <c r="L34" s="126">
        <f t="shared" si="8"/>
        <v>3.0633284241531555E-2</v>
      </c>
      <c r="M34" s="13"/>
      <c r="N34" s="13"/>
      <c r="O34" s="13"/>
      <c r="P34" s="13"/>
      <c r="Q34" s="13"/>
      <c r="R34" s="13"/>
      <c r="S34" s="13"/>
      <c r="T34" s="13"/>
      <c r="U34" s="13"/>
      <c r="V34" s="13"/>
      <c r="W34" s="13"/>
      <c r="X34" s="13"/>
      <c r="Y34" s="13"/>
      <c r="Z34" s="13"/>
      <c r="AA34" s="13"/>
    </row>
    <row r="35" spans="1:27" ht="17.100000000000001" customHeight="1" x14ac:dyDescent="0.2">
      <c r="A35" s="14" t="s">
        <v>198</v>
      </c>
      <c r="B35" s="125">
        <f t="shared" ref="B35:B36" si="9">(D16/B16)-1</f>
        <v>-8.0429827417779265E-2</v>
      </c>
      <c r="C35" s="126">
        <f t="shared" ref="C35:C36" si="10">(D16/C16)-1</f>
        <v>2.0231213872832443E-2</v>
      </c>
      <c r="D35" s="124"/>
      <c r="E35" s="125">
        <f t="shared" ref="E35:E36" si="11">(G16/E16)-1</f>
        <v>-0.47499999999999998</v>
      </c>
      <c r="F35" s="126">
        <f t="shared" ref="F35:F36" si="12">(G16/F16)-1</f>
        <v>-0.30000000000000004</v>
      </c>
      <c r="G35" s="127"/>
      <c r="H35" s="126">
        <f t="shared" ref="H35:H36" si="13">(J16/H16)-1</f>
        <v>-2.2988505747126409E-2</v>
      </c>
      <c r="I35" s="126">
        <f t="shared" ref="I35:I36" si="14">(J16/I16)-1</f>
        <v>0.11842105263157898</v>
      </c>
      <c r="J35" s="127"/>
      <c r="K35" s="126">
        <f t="shared" ref="K35:K36" si="15">(M16/K16)-1</f>
        <v>-9.7142857142857197E-2</v>
      </c>
      <c r="L35" s="126">
        <f t="shared" ref="L35:L36" si="16">(M16/L16)-1</f>
        <v>2.5339925834363397E-2</v>
      </c>
      <c r="M35" s="13"/>
      <c r="N35" s="13"/>
      <c r="O35" s="13"/>
      <c r="P35" s="13"/>
      <c r="Q35" s="13"/>
      <c r="R35" s="13"/>
      <c r="S35" s="13"/>
      <c r="T35" s="13"/>
      <c r="U35" s="13"/>
      <c r="V35" s="13"/>
      <c r="W35" s="13"/>
      <c r="X35" s="13"/>
      <c r="Y35" s="13"/>
      <c r="Z35" s="13"/>
      <c r="AA35" s="13"/>
    </row>
    <row r="36" spans="1:27" x14ac:dyDescent="0.2">
      <c r="A36" s="14" t="s">
        <v>201</v>
      </c>
      <c r="B36" s="125">
        <f t="shared" si="9"/>
        <v>-8.5390260173448973E-2</v>
      </c>
      <c r="C36" s="126">
        <f t="shared" si="10"/>
        <v>7.2350410637465723E-2</v>
      </c>
      <c r="D36" s="124"/>
      <c r="E36" s="125">
        <f t="shared" si="11"/>
        <v>-2.7027027027026973E-2</v>
      </c>
      <c r="F36" s="126">
        <f t="shared" si="12"/>
        <v>-0.12195121951219512</v>
      </c>
      <c r="G36" s="127"/>
      <c r="H36" s="126">
        <f t="shared" si="13"/>
        <v>0.10404624277456653</v>
      </c>
      <c r="I36" s="126">
        <f t="shared" si="14"/>
        <v>0.24836601307189543</v>
      </c>
      <c r="J36" s="127"/>
      <c r="K36" s="126">
        <f t="shared" si="15"/>
        <v>-0.10022271714922049</v>
      </c>
      <c r="L36" s="126">
        <f t="shared" si="16"/>
        <v>8.1298093007694971E-2</v>
      </c>
    </row>
    <row r="37" spans="1:27" ht="17.100000000000001" customHeight="1" thickBot="1" x14ac:dyDescent="0.3">
      <c r="A37" s="64" t="s">
        <v>35</v>
      </c>
      <c r="B37" s="128">
        <f t="shared" ref="B37" si="17">(D18/B18)-1</f>
        <v>-2.0445888415863811E-2</v>
      </c>
      <c r="C37" s="129">
        <f t="shared" ref="C37" si="18">(D18/C18)-1</f>
        <v>6.667073319507133E-2</v>
      </c>
      <c r="D37" s="130"/>
      <c r="E37" s="128">
        <f t="shared" ref="E37" si="19">(G18/E18)-1</f>
        <v>-1.4767932489451518E-2</v>
      </c>
      <c r="F37" s="129">
        <f t="shared" ref="F37" si="20">(G18/F18)-1</f>
        <v>1.0822510822510845E-2</v>
      </c>
      <c r="G37" s="131"/>
      <c r="H37" s="129">
        <f t="shared" ref="H37" si="21">(J18/H18)-1</f>
        <v>5.9104737070838853E-2</v>
      </c>
      <c r="I37" s="129">
        <f t="shared" ref="I37" si="22">(J18/I18)-1</f>
        <v>8.6491306286223812E-2</v>
      </c>
      <c r="J37" s="131"/>
      <c r="K37" s="129">
        <f t="shared" ref="K37" si="23">(M18/K18)-1</f>
        <v>-4.9627332067959773E-2</v>
      </c>
      <c r="L37" s="129">
        <f t="shared" ref="L37" si="24">(M18/L18)-1</f>
        <v>6.7661743291033805E-2</v>
      </c>
      <c r="M37" s="70"/>
      <c r="N37" s="13"/>
      <c r="O37" s="13"/>
      <c r="P37" s="13"/>
      <c r="Q37" s="13"/>
      <c r="R37" s="13"/>
      <c r="S37" s="13"/>
      <c r="T37" s="13"/>
      <c r="U37" s="13"/>
      <c r="V37" s="13"/>
      <c r="W37" s="13"/>
      <c r="X37" s="13"/>
      <c r="Y37" s="13"/>
      <c r="Z37" s="13"/>
      <c r="AA37" s="13"/>
    </row>
    <row r="38" spans="1:27" ht="18.95" customHeight="1" x14ac:dyDescent="0.2">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row>
    <row r="39" spans="1:27" ht="18.95" customHeight="1" x14ac:dyDescent="0.2">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row>
    <row r="40" spans="1:27" ht="18.95" customHeight="1" x14ac:dyDescent="0.2">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row>
    <row r="41" spans="1:27" ht="18.95" customHeight="1" x14ac:dyDescent="0.2">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row>
    <row r="42" spans="1:27" x14ac:dyDescent="0.2">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row>
    <row r="43" spans="1:27" x14ac:dyDescent="0.2">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row>
    <row r="44" spans="1:27" x14ac:dyDescent="0.2">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row>
    <row r="45" spans="1:27" x14ac:dyDescent="0.2">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row>
    <row r="46" spans="1:27" x14ac:dyDescent="0.2">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row>
    <row r="47" spans="1:27" x14ac:dyDescent="0.2">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row>
    <row r="48" spans="1:27" x14ac:dyDescent="0.2">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row>
    <row r="49" spans="1:27" x14ac:dyDescent="0.2">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row>
    <row r="50" spans="1:27"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row>
    <row r="51" spans="1:27"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row>
    <row r="52" spans="1:27"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row>
    <row r="53" spans="1:27" x14ac:dyDescent="0.2">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row>
  </sheetData>
  <mergeCells count="11">
    <mergeCell ref="A4:A5"/>
    <mergeCell ref="B4:D4"/>
    <mergeCell ref="E4:G4"/>
    <mergeCell ref="H4:J4"/>
    <mergeCell ref="K4:M4"/>
    <mergeCell ref="A22:A23"/>
    <mergeCell ref="K22:M22"/>
    <mergeCell ref="B23:M23"/>
    <mergeCell ref="B22:D22"/>
    <mergeCell ref="E22:G22"/>
    <mergeCell ref="H22:J22"/>
  </mergeCells>
  <phoneticPr fontId="19" type="noConversion"/>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8:M18"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E2E75-9F07-444F-A6D9-29BBF5699942}">
  <sheetPr>
    <pageSetUpPr fitToPage="1"/>
  </sheetPr>
  <dimension ref="A1:AA34"/>
  <sheetViews>
    <sheetView showGridLines="0" zoomScaleNormal="100" workbookViewId="0">
      <selection activeCell="P5" sqref="P5"/>
    </sheetView>
  </sheetViews>
  <sheetFormatPr defaultColWidth="9.140625" defaultRowHeight="14.25" x14ac:dyDescent="0.2"/>
  <cols>
    <col min="1" max="1" width="18.7109375" style="27" customWidth="1"/>
    <col min="2" max="13" width="7.85546875" style="27" customWidth="1"/>
    <col min="14" max="14" width="1.42578125" style="27" customWidth="1"/>
    <col min="15" max="16384" width="9.140625" style="27"/>
  </cols>
  <sheetData>
    <row r="1" spans="1:27" ht="5.25" customHeight="1" x14ac:dyDescent="0.2"/>
    <row r="2" spans="1:27" ht="18.95" customHeight="1" x14ac:dyDescent="0.25">
      <c r="A2" s="11" t="s">
        <v>178</v>
      </c>
      <c r="B2" s="11"/>
      <c r="C2" s="11"/>
      <c r="D2" s="11"/>
      <c r="E2" s="11"/>
      <c r="F2" s="13"/>
      <c r="G2" s="13"/>
      <c r="H2" s="13"/>
      <c r="I2" s="13"/>
      <c r="J2" s="13"/>
      <c r="K2" s="13"/>
      <c r="L2" s="13"/>
      <c r="M2" s="13"/>
      <c r="N2" s="13"/>
      <c r="O2" s="13"/>
      <c r="P2" s="13"/>
      <c r="Q2" s="13"/>
      <c r="R2" s="13"/>
      <c r="S2" s="13"/>
      <c r="T2" s="13"/>
      <c r="U2" s="13"/>
      <c r="V2" s="13"/>
      <c r="W2" s="13"/>
      <c r="X2" s="13"/>
      <c r="Y2" s="13"/>
      <c r="Z2" s="13"/>
      <c r="AA2" s="13"/>
    </row>
    <row r="3" spans="1:27" ht="18.95" customHeight="1" thickBot="1" x14ac:dyDescent="0.3">
      <c r="A3" s="11"/>
      <c r="B3" s="12"/>
      <c r="C3" s="12"/>
      <c r="D3" s="12"/>
      <c r="E3" s="12"/>
      <c r="F3" s="13"/>
      <c r="G3" s="13"/>
      <c r="H3" s="13"/>
      <c r="I3" s="13"/>
      <c r="J3" s="13"/>
      <c r="K3" s="13"/>
      <c r="L3" s="13"/>
      <c r="M3" s="13"/>
      <c r="N3" s="13"/>
      <c r="O3" s="13"/>
      <c r="P3" s="13"/>
      <c r="Q3" s="13"/>
      <c r="R3" s="13"/>
      <c r="S3" s="13"/>
      <c r="T3" s="13"/>
      <c r="U3" s="13"/>
      <c r="V3" s="13"/>
      <c r="W3" s="13"/>
      <c r="X3" s="13"/>
      <c r="Y3" s="13"/>
      <c r="Z3" s="13"/>
      <c r="AA3" s="13"/>
    </row>
    <row r="4" spans="1:27" ht="18.95" customHeight="1" x14ac:dyDescent="0.2">
      <c r="A4" s="255" t="str">
        <f>+'1'!A4</f>
        <v>Janeiro-dezembro</v>
      </c>
      <c r="B4" s="257" t="s">
        <v>6</v>
      </c>
      <c r="C4" s="258"/>
      <c r="D4" s="259"/>
      <c r="E4" s="257" t="s">
        <v>31</v>
      </c>
      <c r="F4" s="258"/>
      <c r="G4" s="259"/>
      <c r="H4" s="258" t="s">
        <v>18</v>
      </c>
      <c r="I4" s="258"/>
      <c r="J4" s="258"/>
      <c r="K4" s="257" t="s">
        <v>20</v>
      </c>
      <c r="L4" s="258"/>
      <c r="M4" s="258"/>
      <c r="N4" s="13"/>
      <c r="O4" s="13"/>
      <c r="P4" s="13"/>
      <c r="Q4" s="13"/>
      <c r="R4" s="13"/>
      <c r="S4" s="13"/>
      <c r="T4" s="13"/>
      <c r="U4" s="13"/>
      <c r="V4" s="13"/>
      <c r="W4" s="13"/>
      <c r="X4" s="13"/>
      <c r="Y4" s="13"/>
      <c r="Z4" s="13"/>
      <c r="AA4" s="13"/>
    </row>
    <row r="5" spans="1:27" ht="30" customHeight="1" x14ac:dyDescent="0.2">
      <c r="A5" s="256"/>
      <c r="B5" s="49">
        <v>2022</v>
      </c>
      <c r="C5" s="46">
        <v>2023</v>
      </c>
      <c r="D5" s="50" t="s">
        <v>134</v>
      </c>
      <c r="E5" s="49">
        <v>2022</v>
      </c>
      <c r="F5" s="46">
        <v>2023</v>
      </c>
      <c r="G5" s="50" t="s">
        <v>134</v>
      </c>
      <c r="H5" s="46">
        <v>2022</v>
      </c>
      <c r="I5" s="46">
        <v>2023</v>
      </c>
      <c r="J5" s="50" t="s">
        <v>134</v>
      </c>
      <c r="K5" s="46">
        <v>2022</v>
      </c>
      <c r="L5" s="46">
        <v>2023</v>
      </c>
      <c r="M5" s="47" t="s">
        <v>134</v>
      </c>
      <c r="N5" s="13"/>
      <c r="O5" s="13"/>
      <c r="P5" s="13"/>
      <c r="Q5" s="13"/>
      <c r="R5" s="13"/>
      <c r="S5" s="13"/>
      <c r="T5" s="13"/>
      <c r="U5" s="13"/>
      <c r="V5" s="13"/>
      <c r="W5" s="13"/>
      <c r="X5" s="13"/>
      <c r="Y5" s="13"/>
      <c r="Z5" s="13"/>
      <c r="AA5" s="13"/>
    </row>
    <row r="6" spans="1:27" ht="18.95" customHeight="1" x14ac:dyDescent="0.2">
      <c r="A6" s="14" t="s">
        <v>43</v>
      </c>
      <c r="B6" s="132">
        <v>4754</v>
      </c>
      <c r="C6" s="133">
        <v>5070</v>
      </c>
      <c r="D6" s="94">
        <f>(C6/B6)-1</f>
        <v>6.6470340765671043E-2</v>
      </c>
      <c r="E6" s="92">
        <v>64</v>
      </c>
      <c r="F6" s="93">
        <v>57</v>
      </c>
      <c r="G6" s="94">
        <f>(F6/E6)-1</f>
        <v>-0.109375</v>
      </c>
      <c r="H6" s="93">
        <v>262</v>
      </c>
      <c r="I6" s="93">
        <v>317</v>
      </c>
      <c r="J6" s="94">
        <f>(I6/H6)-1</f>
        <v>0.20992366412213737</v>
      </c>
      <c r="K6" s="93">
        <v>5528</v>
      </c>
      <c r="L6" s="93">
        <v>5840</v>
      </c>
      <c r="M6" s="134">
        <f>(L6/K6)-1</f>
        <v>5.6439942112879837E-2</v>
      </c>
      <c r="N6" s="13"/>
      <c r="O6" s="13"/>
      <c r="P6" s="13"/>
      <c r="Q6" s="13"/>
      <c r="R6" s="13"/>
      <c r="S6" s="13"/>
      <c r="T6" s="13"/>
      <c r="U6" s="13"/>
      <c r="V6" s="13"/>
      <c r="W6" s="13"/>
      <c r="X6" s="13"/>
      <c r="Y6" s="13"/>
      <c r="Z6" s="13"/>
      <c r="AA6" s="13"/>
    </row>
    <row r="7" spans="1:27" ht="18.95" customHeight="1" x14ac:dyDescent="0.2">
      <c r="A7" s="14" t="s">
        <v>44</v>
      </c>
      <c r="B7" s="132">
        <v>4629</v>
      </c>
      <c r="C7" s="133">
        <v>4923</v>
      </c>
      <c r="D7" s="94">
        <f t="shared" ref="D7:D12" si="0">(C7/B7)-1</f>
        <v>6.3512637718729836E-2</v>
      </c>
      <c r="E7" s="92">
        <v>48</v>
      </c>
      <c r="F7" s="93">
        <v>43</v>
      </c>
      <c r="G7" s="94">
        <f t="shared" ref="G7:G12" si="1">(F7/E7)-1</f>
        <v>-0.10416666666666663</v>
      </c>
      <c r="H7" s="93">
        <v>286</v>
      </c>
      <c r="I7" s="93">
        <v>288</v>
      </c>
      <c r="J7" s="94">
        <f t="shared" ref="J7:J12" si="2">(I7/H7)-1</f>
        <v>6.9930069930070893E-3</v>
      </c>
      <c r="K7" s="93">
        <v>5381</v>
      </c>
      <c r="L7" s="93">
        <v>5743</v>
      </c>
      <c r="M7" s="134">
        <f t="shared" ref="M7:M12" si="3">(L7/K7)-1</f>
        <v>6.7273740940345661E-2</v>
      </c>
      <c r="N7" s="13"/>
      <c r="O7" s="13"/>
      <c r="P7" s="13"/>
      <c r="Q7" s="13"/>
      <c r="R7" s="13"/>
      <c r="S7" s="13"/>
      <c r="T7" s="13"/>
      <c r="U7" s="13"/>
      <c r="V7" s="13"/>
      <c r="W7" s="13"/>
      <c r="X7" s="13"/>
      <c r="Y7" s="13"/>
      <c r="Z7" s="13"/>
      <c r="AA7" s="13"/>
    </row>
    <row r="8" spans="1:27" ht="18.95" customHeight="1" x14ac:dyDescent="0.2">
      <c r="A8" s="14" t="s">
        <v>45</v>
      </c>
      <c r="B8" s="132">
        <v>4723</v>
      </c>
      <c r="C8" s="133">
        <v>4988</v>
      </c>
      <c r="D8" s="94">
        <f t="shared" si="0"/>
        <v>5.6108405674359485E-2</v>
      </c>
      <c r="E8" s="92">
        <v>47</v>
      </c>
      <c r="F8" s="93">
        <v>44</v>
      </c>
      <c r="G8" s="94">
        <f t="shared" si="1"/>
        <v>-6.3829787234042534E-2</v>
      </c>
      <c r="H8" s="93">
        <v>275</v>
      </c>
      <c r="I8" s="93">
        <v>314</v>
      </c>
      <c r="J8" s="94">
        <f t="shared" si="2"/>
        <v>0.14181818181818184</v>
      </c>
      <c r="K8" s="93">
        <v>5534</v>
      </c>
      <c r="L8" s="93">
        <v>5787</v>
      </c>
      <c r="M8" s="134">
        <f t="shared" si="3"/>
        <v>4.5717383447777316E-2</v>
      </c>
      <c r="N8" s="13"/>
      <c r="O8" s="13"/>
      <c r="P8" s="13"/>
      <c r="Q8" s="13"/>
      <c r="R8" s="13"/>
      <c r="S8" s="13"/>
      <c r="T8" s="13"/>
      <c r="U8" s="13"/>
      <c r="V8" s="13"/>
      <c r="W8" s="13"/>
      <c r="X8" s="13"/>
      <c r="Y8" s="13"/>
      <c r="Z8" s="13"/>
      <c r="AA8" s="13"/>
    </row>
    <row r="9" spans="1:27" ht="18.95" customHeight="1" x14ac:dyDescent="0.2">
      <c r="A9" s="14" t="s">
        <v>46</v>
      </c>
      <c r="B9" s="132">
        <v>4701</v>
      </c>
      <c r="C9" s="133">
        <v>5013</v>
      </c>
      <c r="D9" s="94">
        <f t="shared" si="0"/>
        <v>6.6368857689853122E-2</v>
      </c>
      <c r="E9" s="92">
        <v>51</v>
      </c>
      <c r="F9" s="93">
        <v>63</v>
      </c>
      <c r="G9" s="94">
        <f t="shared" si="1"/>
        <v>0.23529411764705888</v>
      </c>
      <c r="H9" s="93">
        <v>255</v>
      </c>
      <c r="I9" s="93">
        <v>289</v>
      </c>
      <c r="J9" s="94">
        <f t="shared" si="2"/>
        <v>0.1333333333333333</v>
      </c>
      <c r="K9" s="93">
        <v>5448</v>
      </c>
      <c r="L9" s="93">
        <v>5916</v>
      </c>
      <c r="M9" s="134">
        <f t="shared" si="3"/>
        <v>8.5903083700440419E-2</v>
      </c>
      <c r="N9" s="13"/>
      <c r="O9" s="13"/>
      <c r="P9" s="13"/>
      <c r="Q9" s="13"/>
      <c r="R9" s="13"/>
      <c r="S9" s="13"/>
      <c r="T9" s="13"/>
      <c r="U9" s="13"/>
      <c r="V9" s="13"/>
      <c r="W9" s="13"/>
      <c r="X9" s="13"/>
      <c r="Y9" s="13"/>
      <c r="Z9" s="13"/>
      <c r="AA9" s="13"/>
    </row>
    <row r="10" spans="1:27" ht="18.95" customHeight="1" x14ac:dyDescent="0.2">
      <c r="A10" s="14" t="s">
        <v>47</v>
      </c>
      <c r="B10" s="132">
        <v>5200</v>
      </c>
      <c r="C10" s="133">
        <v>5567</v>
      </c>
      <c r="D10" s="94">
        <f t="shared" si="0"/>
        <v>7.0576923076923093E-2</v>
      </c>
      <c r="E10" s="92">
        <v>80</v>
      </c>
      <c r="F10" s="93">
        <v>69</v>
      </c>
      <c r="G10" s="94">
        <f t="shared" si="1"/>
        <v>-0.13749999999999996</v>
      </c>
      <c r="H10" s="93">
        <v>338</v>
      </c>
      <c r="I10" s="93">
        <v>327</v>
      </c>
      <c r="J10" s="94">
        <f t="shared" si="2"/>
        <v>-3.2544378698224907E-2</v>
      </c>
      <c r="K10" s="93">
        <v>6057</v>
      </c>
      <c r="L10" s="93">
        <v>6520</v>
      </c>
      <c r="M10" s="134">
        <f t="shared" si="3"/>
        <v>7.6440482086841621E-2</v>
      </c>
      <c r="N10" s="13"/>
      <c r="O10" s="13"/>
      <c r="P10" s="13"/>
      <c r="Q10" s="13"/>
      <c r="R10" s="13"/>
      <c r="S10" s="13"/>
      <c r="T10" s="13"/>
      <c r="U10" s="13"/>
      <c r="V10" s="13"/>
      <c r="W10" s="13"/>
      <c r="X10" s="13"/>
      <c r="Y10" s="13"/>
      <c r="Z10" s="13"/>
      <c r="AA10" s="13"/>
    </row>
    <row r="11" spans="1:27" ht="18.95" customHeight="1" x14ac:dyDescent="0.2">
      <c r="A11" s="14" t="s">
        <v>48</v>
      </c>
      <c r="B11" s="132">
        <v>4657</v>
      </c>
      <c r="C11" s="133">
        <v>4913</v>
      </c>
      <c r="D11" s="94">
        <f t="shared" si="0"/>
        <v>5.4971011380717139E-2</v>
      </c>
      <c r="E11" s="92">
        <v>78</v>
      </c>
      <c r="F11" s="93">
        <v>96</v>
      </c>
      <c r="G11" s="94">
        <f t="shared" si="1"/>
        <v>0.23076923076923084</v>
      </c>
      <c r="H11" s="93">
        <v>418</v>
      </c>
      <c r="I11" s="93">
        <v>465</v>
      </c>
      <c r="J11" s="94">
        <f t="shared" si="2"/>
        <v>0.1124401913875599</v>
      </c>
      <c r="K11" s="93">
        <v>5512</v>
      </c>
      <c r="L11" s="93">
        <v>5859</v>
      </c>
      <c r="M11" s="134">
        <f t="shared" si="3"/>
        <v>6.2953555878084266E-2</v>
      </c>
      <c r="N11" s="13"/>
      <c r="O11" s="13"/>
      <c r="P11" s="13"/>
      <c r="Q11" s="13"/>
      <c r="R11" s="13"/>
      <c r="S11" s="13"/>
      <c r="T11" s="13"/>
      <c r="U11" s="13"/>
      <c r="V11" s="13"/>
      <c r="W11" s="13"/>
      <c r="X11" s="13"/>
      <c r="Y11" s="13"/>
      <c r="Z11" s="13"/>
      <c r="AA11" s="13"/>
    </row>
    <row r="12" spans="1:27" ht="18.95" customHeight="1" x14ac:dyDescent="0.2">
      <c r="A12" s="14" t="s">
        <v>49</v>
      </c>
      <c r="B12" s="132">
        <v>4124</v>
      </c>
      <c r="C12" s="133">
        <v>4500</v>
      </c>
      <c r="D12" s="94">
        <f t="shared" si="0"/>
        <v>9.1173617846750821E-2</v>
      </c>
      <c r="E12" s="92">
        <v>94</v>
      </c>
      <c r="F12" s="93">
        <v>95</v>
      </c>
      <c r="G12" s="94">
        <f t="shared" si="1"/>
        <v>1.0638297872340496E-2</v>
      </c>
      <c r="H12" s="93">
        <v>409</v>
      </c>
      <c r="I12" s="93">
        <v>437</v>
      </c>
      <c r="J12" s="94">
        <f t="shared" si="2"/>
        <v>6.8459657701711585E-2</v>
      </c>
      <c r="K12" s="93">
        <v>4996</v>
      </c>
      <c r="L12" s="93">
        <v>5393</v>
      </c>
      <c r="M12" s="134">
        <f t="shared" si="3"/>
        <v>7.9463570856685317E-2</v>
      </c>
      <c r="N12" s="13"/>
      <c r="O12" s="13"/>
      <c r="P12" s="13"/>
      <c r="Q12" s="13"/>
      <c r="R12" s="13"/>
      <c r="S12" s="13"/>
      <c r="T12" s="13"/>
      <c r="U12" s="13"/>
      <c r="V12" s="13"/>
      <c r="W12" s="13"/>
      <c r="X12" s="13"/>
      <c r="Y12" s="13"/>
      <c r="Z12" s="13"/>
      <c r="AA12" s="13"/>
    </row>
    <row r="13" spans="1:27" ht="18.95" customHeight="1" thickBot="1" x14ac:dyDescent="0.25">
      <c r="A13" s="64" t="s">
        <v>35</v>
      </c>
      <c r="B13" s="120">
        <f>SUM(B6:B12)</f>
        <v>32788</v>
      </c>
      <c r="C13" s="86">
        <f>SUM(C6:C12)</f>
        <v>34974</v>
      </c>
      <c r="D13" s="135">
        <f>(C13/B13)-1</f>
        <v>6.667073319507133E-2</v>
      </c>
      <c r="E13" s="120">
        <f>SUM(E6:E12)</f>
        <v>462</v>
      </c>
      <c r="F13" s="86">
        <f>SUM(F6:F12)</f>
        <v>467</v>
      </c>
      <c r="G13" s="135">
        <f>(F13/E13)-1</f>
        <v>1.0822510822510845E-2</v>
      </c>
      <c r="H13" s="86">
        <f>SUM(H6:H12)</f>
        <v>2243</v>
      </c>
      <c r="I13" s="86">
        <f>SUM(I6:I12)</f>
        <v>2437</v>
      </c>
      <c r="J13" s="135">
        <f>(I13/H13)-1</f>
        <v>8.6491306286223812E-2</v>
      </c>
      <c r="K13" s="86">
        <f>SUM(K6:K12)</f>
        <v>38456</v>
      </c>
      <c r="L13" s="86">
        <f>SUM(L6:L12)</f>
        <v>41058</v>
      </c>
      <c r="M13" s="136">
        <f>(L13/K13)-1</f>
        <v>6.7661743291033805E-2</v>
      </c>
      <c r="N13" s="13"/>
      <c r="O13" s="13"/>
      <c r="P13" s="13"/>
      <c r="Q13" s="13"/>
      <c r="R13" s="13"/>
      <c r="S13" s="13"/>
      <c r="T13" s="13"/>
      <c r="U13" s="13"/>
      <c r="V13" s="13"/>
      <c r="W13" s="13"/>
      <c r="X13" s="13"/>
      <c r="Y13" s="13"/>
      <c r="Z13" s="13"/>
      <c r="AA13" s="13"/>
    </row>
    <row r="14" spans="1:27" ht="18.95" customHeight="1" x14ac:dyDescent="0.2">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row>
    <row r="15" spans="1:27" ht="18.95" customHeight="1" x14ac:dyDescent="0.2">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row>
    <row r="16" spans="1:27" ht="18.95" customHeight="1"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row>
    <row r="17" spans="1:27" ht="18.95"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row r="18" spans="1:27" ht="18.95" customHeight="1" x14ac:dyDescent="0.2">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spans="1:27" ht="18.9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ht="18.95" customHeigh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ht="18.95" customHeight="1" x14ac:dyDescent="0.2">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ht="18.95" customHeight="1" x14ac:dyDescent="0.2">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row>
    <row r="23" spans="1:27" ht="18.95" customHeight="1" x14ac:dyDescent="0.2">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ht="18.95" customHeigh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row>
    <row r="26" spans="1:27"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row>
    <row r="27" spans="1:27"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row>
    <row r="28" spans="1:27"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row>
    <row r="29" spans="1:27"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row>
    <row r="30" spans="1:27"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x14ac:dyDescent="0.2">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sheetData>
  <mergeCells count="5">
    <mergeCell ref="A4:A5"/>
    <mergeCell ref="B4:D4"/>
    <mergeCell ref="E4:G4"/>
    <mergeCell ref="H4:J4"/>
    <mergeCell ref="K4:M4"/>
  </mergeCells>
  <printOptions horizontalCentered="1"/>
  <pageMargins left="0.25" right="0.25" top="0.75" bottom="0.75" header="0.3" footer="0.3"/>
  <pageSetup paperSize="9" scale="86" orientation="portrait" verticalDpi="0" r:id="rId1"/>
  <ignoredErrors>
    <ignoredError sqref="B13:C13 E13:F13 H13:I13 K13:L13" formulaRange="1"/>
    <ignoredError sqref="D13 G13 J1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53214-7B5C-4B81-988E-19470424BCD3}">
  <sheetPr>
    <pageSetUpPr fitToPage="1"/>
  </sheetPr>
  <dimension ref="A1:AA16"/>
  <sheetViews>
    <sheetView showGridLines="0" zoomScaleNormal="100" workbookViewId="0">
      <selection activeCell="R4" sqref="R4"/>
    </sheetView>
  </sheetViews>
  <sheetFormatPr defaultColWidth="9.140625" defaultRowHeight="14.25" x14ac:dyDescent="0.2"/>
  <cols>
    <col min="1" max="1" width="18.7109375" style="27" customWidth="1"/>
    <col min="2" max="13" width="7.85546875" style="27" customWidth="1"/>
    <col min="14" max="14" width="2.85546875" style="27" customWidth="1"/>
    <col min="15" max="16384" width="9.140625" style="27"/>
  </cols>
  <sheetData>
    <row r="1" spans="1:27" ht="6.75" customHeight="1" x14ac:dyDescent="0.2"/>
    <row r="2" spans="1:27" ht="18.95" customHeight="1" x14ac:dyDescent="0.25">
      <c r="A2" s="11" t="s">
        <v>179</v>
      </c>
      <c r="B2" s="11"/>
      <c r="C2" s="11"/>
      <c r="D2" s="11"/>
      <c r="E2" s="11"/>
      <c r="F2" s="13"/>
      <c r="G2" s="13"/>
      <c r="H2" s="13"/>
      <c r="I2" s="13"/>
      <c r="J2" s="13"/>
      <c r="K2" s="13"/>
      <c r="L2" s="13"/>
      <c r="M2" s="13"/>
      <c r="N2" s="13"/>
      <c r="O2" s="13"/>
      <c r="P2" s="13"/>
      <c r="Q2" s="13"/>
      <c r="R2" s="13"/>
      <c r="S2" s="13"/>
      <c r="T2" s="13"/>
      <c r="U2" s="13"/>
      <c r="V2" s="13"/>
      <c r="W2" s="13"/>
      <c r="X2" s="13"/>
      <c r="Y2" s="13"/>
      <c r="Z2" s="13"/>
      <c r="AA2" s="13"/>
    </row>
    <row r="3" spans="1:27" ht="18.95" customHeight="1" thickBot="1" x14ac:dyDescent="0.3">
      <c r="A3" s="11"/>
      <c r="B3" s="12"/>
      <c r="C3" s="12"/>
      <c r="D3" s="12"/>
      <c r="E3" s="12"/>
      <c r="F3" s="13"/>
      <c r="G3" s="13"/>
      <c r="H3" s="13"/>
      <c r="I3" s="13"/>
      <c r="J3" s="13"/>
      <c r="K3" s="13"/>
      <c r="L3" s="13"/>
      <c r="M3" s="13"/>
      <c r="N3" s="13"/>
      <c r="O3" s="13"/>
      <c r="P3" s="13"/>
      <c r="Q3" s="13"/>
      <c r="R3" s="13"/>
      <c r="S3" s="13"/>
      <c r="T3" s="13"/>
      <c r="U3" s="13"/>
      <c r="V3" s="13"/>
      <c r="W3" s="13"/>
      <c r="X3" s="13"/>
      <c r="Y3" s="13"/>
      <c r="Z3" s="13"/>
      <c r="AA3" s="13"/>
    </row>
    <row r="4" spans="1:27" ht="18.95" customHeight="1" x14ac:dyDescent="0.2">
      <c r="A4" s="255" t="str">
        <f>+'1'!A4</f>
        <v>Janeiro-dezembro</v>
      </c>
      <c r="B4" s="258" t="s">
        <v>6</v>
      </c>
      <c r="C4" s="258"/>
      <c r="D4" s="258"/>
      <c r="E4" s="257" t="s">
        <v>31</v>
      </c>
      <c r="F4" s="258"/>
      <c r="G4" s="259"/>
      <c r="H4" s="258" t="s">
        <v>18</v>
      </c>
      <c r="I4" s="258"/>
      <c r="J4" s="258"/>
      <c r="K4" s="257" t="s">
        <v>20</v>
      </c>
      <c r="L4" s="258"/>
      <c r="M4" s="258"/>
      <c r="N4" s="13"/>
      <c r="O4" s="13"/>
      <c r="P4" s="13"/>
      <c r="Q4" s="13"/>
      <c r="R4" s="13"/>
      <c r="S4" s="13"/>
      <c r="T4" s="13"/>
      <c r="U4" s="13"/>
      <c r="V4" s="13"/>
      <c r="W4" s="13"/>
      <c r="X4" s="13"/>
      <c r="Y4" s="13"/>
      <c r="Z4" s="13"/>
      <c r="AA4" s="13"/>
    </row>
    <row r="5" spans="1:27" ht="30" customHeight="1" x14ac:dyDescent="0.2">
      <c r="A5" s="256"/>
      <c r="B5" s="46">
        <v>2022</v>
      </c>
      <c r="C5" s="46">
        <v>2023</v>
      </c>
      <c r="D5" s="47" t="s">
        <v>134</v>
      </c>
      <c r="E5" s="49">
        <v>2022</v>
      </c>
      <c r="F5" s="46">
        <v>2023</v>
      </c>
      <c r="G5" s="50" t="s">
        <v>134</v>
      </c>
      <c r="H5" s="46">
        <v>2022</v>
      </c>
      <c r="I5" s="46">
        <v>2023</v>
      </c>
      <c r="J5" s="50" t="s">
        <v>134</v>
      </c>
      <c r="K5" s="46">
        <v>2022</v>
      </c>
      <c r="L5" s="46">
        <v>2023</v>
      </c>
      <c r="M5" s="47" t="s">
        <v>134</v>
      </c>
      <c r="N5" s="13"/>
      <c r="O5" s="13"/>
      <c r="P5" s="13"/>
      <c r="Q5" s="13"/>
      <c r="R5" s="13"/>
      <c r="S5" s="13"/>
      <c r="T5" s="13"/>
      <c r="U5" s="13"/>
      <c r="V5" s="13"/>
      <c r="W5" s="13"/>
      <c r="X5" s="13"/>
      <c r="Y5" s="13"/>
      <c r="Z5" s="13"/>
      <c r="AA5" s="13"/>
    </row>
    <row r="6" spans="1:27" ht="18.95" customHeight="1" x14ac:dyDescent="0.2">
      <c r="A6" s="14" t="s">
        <v>51</v>
      </c>
      <c r="B6" s="137">
        <v>1171</v>
      </c>
      <c r="C6" s="138">
        <v>1199</v>
      </c>
      <c r="D6" s="139">
        <f>(C6/B6)-1</f>
        <v>2.3911187019641345E-2</v>
      </c>
      <c r="E6" s="93">
        <v>33</v>
      </c>
      <c r="F6" s="93">
        <v>38</v>
      </c>
      <c r="G6" s="95">
        <f>(F6/E6)-1</f>
        <v>0.1515151515151516</v>
      </c>
      <c r="H6" s="137">
        <v>115</v>
      </c>
      <c r="I6" s="138">
        <v>131</v>
      </c>
      <c r="J6" s="139">
        <f>(I6/H6)-1</f>
        <v>0.13913043478260878</v>
      </c>
      <c r="K6" s="93">
        <v>1397</v>
      </c>
      <c r="L6" s="93">
        <v>1449</v>
      </c>
      <c r="M6" s="134">
        <f>(L6/K6)-1</f>
        <v>3.7222619899785148E-2</v>
      </c>
      <c r="N6" s="13"/>
      <c r="O6" s="13"/>
      <c r="P6" s="13"/>
      <c r="Q6" s="13"/>
      <c r="R6" s="13"/>
      <c r="S6" s="13"/>
      <c r="T6" s="13"/>
      <c r="U6" s="13"/>
      <c r="V6" s="13"/>
      <c r="W6" s="13"/>
      <c r="X6" s="13"/>
      <c r="Y6" s="13"/>
      <c r="Z6" s="13"/>
      <c r="AA6" s="13"/>
    </row>
    <row r="7" spans="1:27" ht="18.95" customHeight="1" x14ac:dyDescent="0.2">
      <c r="A7" s="14" t="s">
        <v>52</v>
      </c>
      <c r="B7" s="92">
        <v>789</v>
      </c>
      <c r="C7" s="93">
        <v>753</v>
      </c>
      <c r="D7" s="94">
        <f t="shared" ref="D7:D13" si="0">(C7/B7)-1</f>
        <v>-4.5627376425855459E-2</v>
      </c>
      <c r="E7" s="93">
        <v>30</v>
      </c>
      <c r="F7" s="93">
        <v>33</v>
      </c>
      <c r="G7" s="95">
        <f t="shared" ref="G7:G13" si="1">(F7/E7)-1</f>
        <v>0.10000000000000009</v>
      </c>
      <c r="H7" s="92">
        <v>125</v>
      </c>
      <c r="I7" s="93">
        <v>105</v>
      </c>
      <c r="J7" s="94">
        <f t="shared" ref="J7:J13" si="2">(I7/H7)-1</f>
        <v>-0.16000000000000003</v>
      </c>
      <c r="K7" s="93">
        <v>911</v>
      </c>
      <c r="L7" s="93">
        <v>876</v>
      </c>
      <c r="M7" s="134">
        <f t="shared" ref="M7:M13" si="3">(L7/K7)-1</f>
        <v>-3.8419319429198628E-2</v>
      </c>
      <c r="N7" s="13"/>
      <c r="O7" s="13"/>
      <c r="P7" s="13"/>
      <c r="Q7" s="13"/>
      <c r="R7" s="13"/>
      <c r="S7" s="13"/>
      <c r="T7" s="13"/>
      <c r="U7" s="13"/>
      <c r="V7" s="13"/>
      <c r="W7" s="13"/>
      <c r="X7" s="13"/>
      <c r="Y7" s="13"/>
      <c r="Z7" s="13"/>
      <c r="AA7" s="13"/>
    </row>
    <row r="8" spans="1:27" ht="18.95" customHeight="1" x14ac:dyDescent="0.2">
      <c r="A8" s="14" t="s">
        <v>53</v>
      </c>
      <c r="B8" s="92">
        <v>3574</v>
      </c>
      <c r="C8" s="93">
        <v>3866</v>
      </c>
      <c r="D8" s="94">
        <f t="shared" si="0"/>
        <v>8.1701175153889194E-2</v>
      </c>
      <c r="E8" s="93">
        <v>77</v>
      </c>
      <c r="F8" s="93">
        <v>53</v>
      </c>
      <c r="G8" s="95">
        <f t="shared" si="1"/>
        <v>-0.31168831168831168</v>
      </c>
      <c r="H8" s="92">
        <v>240</v>
      </c>
      <c r="I8" s="93">
        <v>239</v>
      </c>
      <c r="J8" s="94">
        <f t="shared" si="2"/>
        <v>-4.1666666666666519E-3</v>
      </c>
      <c r="K8" s="93">
        <v>4202</v>
      </c>
      <c r="L8" s="93">
        <v>4476</v>
      </c>
      <c r="M8" s="134">
        <f t="shared" si="3"/>
        <v>6.5207044264635972E-2</v>
      </c>
      <c r="N8" s="13"/>
      <c r="O8" s="13"/>
      <c r="P8" s="13"/>
      <c r="Q8" s="13"/>
      <c r="R8" s="13"/>
      <c r="S8" s="13"/>
      <c r="T8" s="13"/>
      <c r="U8" s="13"/>
      <c r="V8" s="13"/>
      <c r="W8" s="13"/>
      <c r="X8" s="13"/>
      <c r="Y8" s="13"/>
      <c r="Z8" s="13"/>
      <c r="AA8" s="13"/>
    </row>
    <row r="9" spans="1:27" ht="18.95" customHeight="1" x14ac:dyDescent="0.2">
      <c r="A9" s="14" t="s">
        <v>54</v>
      </c>
      <c r="B9" s="92">
        <v>5284</v>
      </c>
      <c r="C9" s="93">
        <v>5754</v>
      </c>
      <c r="D9" s="94">
        <f t="shared" si="0"/>
        <v>8.8947766843300524E-2</v>
      </c>
      <c r="E9" s="93">
        <v>54</v>
      </c>
      <c r="F9" s="93">
        <v>55</v>
      </c>
      <c r="G9" s="95">
        <f t="shared" si="1"/>
        <v>1.8518518518518601E-2</v>
      </c>
      <c r="H9" s="92">
        <v>284</v>
      </c>
      <c r="I9" s="93">
        <v>286</v>
      </c>
      <c r="J9" s="94">
        <f t="shared" si="2"/>
        <v>7.0422535211267512E-3</v>
      </c>
      <c r="K9" s="93">
        <v>6050</v>
      </c>
      <c r="L9" s="93">
        <v>6679</v>
      </c>
      <c r="M9" s="134">
        <f t="shared" si="3"/>
        <v>0.10396694214876034</v>
      </c>
      <c r="N9" s="13"/>
      <c r="O9" s="13"/>
      <c r="P9" s="13"/>
      <c r="Q9" s="13"/>
      <c r="R9" s="13"/>
      <c r="S9" s="13"/>
      <c r="T9" s="13"/>
      <c r="U9" s="13"/>
      <c r="V9" s="13"/>
      <c r="W9" s="13"/>
      <c r="X9" s="13"/>
      <c r="Y9" s="13"/>
      <c r="Z9" s="13"/>
      <c r="AA9" s="13"/>
    </row>
    <row r="10" spans="1:27" ht="18.95" customHeight="1" x14ac:dyDescent="0.2">
      <c r="A10" s="14" t="s">
        <v>55</v>
      </c>
      <c r="B10" s="92">
        <v>5898</v>
      </c>
      <c r="C10" s="93">
        <v>6265</v>
      </c>
      <c r="D10" s="94">
        <f t="shared" si="0"/>
        <v>6.2224482875550935E-2</v>
      </c>
      <c r="E10" s="93">
        <v>67</v>
      </c>
      <c r="F10" s="93">
        <v>67</v>
      </c>
      <c r="G10" s="95">
        <f t="shared" si="1"/>
        <v>0</v>
      </c>
      <c r="H10" s="92">
        <v>301</v>
      </c>
      <c r="I10" s="93">
        <v>414</v>
      </c>
      <c r="J10" s="94">
        <f t="shared" si="2"/>
        <v>0.37541528239202648</v>
      </c>
      <c r="K10" s="93">
        <v>6872</v>
      </c>
      <c r="L10" s="93">
        <v>7358</v>
      </c>
      <c r="M10" s="134">
        <f t="shared" si="3"/>
        <v>7.0721769499417997E-2</v>
      </c>
      <c r="N10" s="13"/>
      <c r="O10" s="13"/>
      <c r="P10" s="13"/>
      <c r="Q10" s="13"/>
      <c r="R10" s="13"/>
      <c r="S10" s="13"/>
      <c r="T10" s="13"/>
      <c r="U10" s="13"/>
      <c r="V10" s="13"/>
      <c r="W10" s="13"/>
      <c r="X10" s="13"/>
      <c r="Y10" s="13"/>
      <c r="Z10" s="13"/>
      <c r="AA10" s="13"/>
    </row>
    <row r="11" spans="1:27" ht="18.95" customHeight="1" x14ac:dyDescent="0.2">
      <c r="A11" s="14" t="s">
        <v>56</v>
      </c>
      <c r="B11" s="92">
        <v>6856</v>
      </c>
      <c r="C11" s="93">
        <v>7669</v>
      </c>
      <c r="D11" s="94">
        <f t="shared" si="0"/>
        <v>0.11858226371061842</v>
      </c>
      <c r="E11" s="93">
        <v>78</v>
      </c>
      <c r="F11" s="93">
        <v>67</v>
      </c>
      <c r="G11" s="95">
        <f t="shared" si="1"/>
        <v>-0.14102564102564108</v>
      </c>
      <c r="H11" s="92">
        <v>463</v>
      </c>
      <c r="I11" s="93">
        <v>538</v>
      </c>
      <c r="J11" s="94">
        <f t="shared" si="2"/>
        <v>0.16198704103671702</v>
      </c>
      <c r="K11" s="93">
        <v>8137</v>
      </c>
      <c r="L11" s="93">
        <v>9211</v>
      </c>
      <c r="M11" s="134">
        <f t="shared" si="3"/>
        <v>0.13198967678505591</v>
      </c>
      <c r="N11" s="13"/>
      <c r="O11" s="13"/>
      <c r="P11" s="13"/>
      <c r="Q11" s="13"/>
      <c r="R11" s="13"/>
      <c r="S11" s="13"/>
      <c r="T11" s="13"/>
      <c r="U11" s="13"/>
      <c r="V11" s="13"/>
      <c r="W11" s="13"/>
      <c r="X11" s="13"/>
      <c r="Y11" s="13"/>
      <c r="Z11" s="13"/>
      <c r="AA11" s="13"/>
    </row>
    <row r="12" spans="1:27" ht="18.95" customHeight="1" x14ac:dyDescent="0.2">
      <c r="A12" s="14" t="s">
        <v>57</v>
      </c>
      <c r="B12" s="92">
        <v>6522</v>
      </c>
      <c r="C12" s="93">
        <v>6886</v>
      </c>
      <c r="D12" s="94">
        <f t="shared" si="0"/>
        <v>5.581110088929786E-2</v>
      </c>
      <c r="E12" s="93">
        <v>75</v>
      </c>
      <c r="F12" s="93">
        <v>107</v>
      </c>
      <c r="G12" s="95">
        <f t="shared" si="1"/>
        <v>0.42666666666666675</v>
      </c>
      <c r="H12" s="92">
        <v>504</v>
      </c>
      <c r="I12" s="93">
        <v>514</v>
      </c>
      <c r="J12" s="94">
        <f t="shared" si="2"/>
        <v>1.9841269841269771E-2</v>
      </c>
      <c r="K12" s="93">
        <v>7689</v>
      </c>
      <c r="L12" s="93">
        <v>7962</v>
      </c>
      <c r="M12" s="134">
        <f t="shared" si="3"/>
        <v>3.5505267264923868E-2</v>
      </c>
      <c r="N12" s="13"/>
      <c r="O12" s="13"/>
      <c r="P12" s="13"/>
      <c r="Q12" s="13"/>
      <c r="R12" s="13"/>
      <c r="S12" s="13"/>
      <c r="T12" s="13"/>
      <c r="U12" s="13"/>
      <c r="V12" s="13"/>
      <c r="W12" s="13"/>
      <c r="X12" s="13"/>
      <c r="Y12" s="13"/>
      <c r="Z12" s="13"/>
      <c r="AA12" s="13"/>
    </row>
    <row r="13" spans="1:27" ht="18.95" customHeight="1" x14ac:dyDescent="0.2">
      <c r="A13" s="14" t="s">
        <v>146</v>
      </c>
      <c r="B13" s="92">
        <v>2694</v>
      </c>
      <c r="C13" s="93">
        <v>2582</v>
      </c>
      <c r="D13" s="94">
        <f t="shared" si="0"/>
        <v>-4.1573867854491464E-2</v>
      </c>
      <c r="E13" s="93">
        <v>48</v>
      </c>
      <c r="F13" s="93">
        <v>47</v>
      </c>
      <c r="G13" s="95">
        <f t="shared" si="1"/>
        <v>-2.083333333333337E-2</v>
      </c>
      <c r="H13" s="92">
        <v>211</v>
      </c>
      <c r="I13" s="93">
        <v>210</v>
      </c>
      <c r="J13" s="94">
        <f t="shared" si="2"/>
        <v>-4.7393364928910442E-3</v>
      </c>
      <c r="K13" s="93">
        <v>3198</v>
      </c>
      <c r="L13" s="93">
        <v>3047</v>
      </c>
      <c r="M13" s="134">
        <f t="shared" si="3"/>
        <v>-4.721701063164474E-2</v>
      </c>
      <c r="N13" s="13"/>
      <c r="O13" s="13"/>
      <c r="P13" s="13"/>
      <c r="Q13" s="13"/>
      <c r="R13" s="13"/>
      <c r="S13" s="13"/>
      <c r="T13" s="13"/>
      <c r="U13" s="13"/>
      <c r="V13" s="13"/>
      <c r="W13" s="13"/>
      <c r="X13" s="13"/>
      <c r="Y13" s="13"/>
      <c r="Z13" s="13"/>
      <c r="AA13" s="13"/>
    </row>
    <row r="14" spans="1:27" ht="18.95" customHeight="1" thickBot="1" x14ac:dyDescent="0.25">
      <c r="A14" s="64" t="s">
        <v>35</v>
      </c>
      <c r="B14" s="120">
        <f>SUM(B6:B13)</f>
        <v>32788</v>
      </c>
      <c r="C14" s="86">
        <f>SUM(C6:C13)</f>
        <v>34974</v>
      </c>
      <c r="D14" s="135">
        <f>(C14/B14)-1</f>
        <v>6.667073319507133E-2</v>
      </c>
      <c r="E14" s="86">
        <f>SUM(E6:E13)</f>
        <v>462</v>
      </c>
      <c r="F14" s="86">
        <f>SUM(F6:F13)</f>
        <v>467</v>
      </c>
      <c r="G14" s="136">
        <f>(F14/E14)-1</f>
        <v>1.0822510822510845E-2</v>
      </c>
      <c r="H14" s="120">
        <f>SUM(H6:H13)</f>
        <v>2243</v>
      </c>
      <c r="I14" s="86">
        <f>SUM(I6:I13)</f>
        <v>2437</v>
      </c>
      <c r="J14" s="135">
        <f>(I14/H14)-1</f>
        <v>8.6491306286223812E-2</v>
      </c>
      <c r="K14" s="86">
        <f>SUM(K6:K13)</f>
        <v>38456</v>
      </c>
      <c r="L14" s="86">
        <f>SUM(L6:L13)</f>
        <v>41058</v>
      </c>
      <c r="M14" s="136">
        <f>(L14/K14)-1</f>
        <v>6.7661743291033805E-2</v>
      </c>
      <c r="N14" s="13"/>
      <c r="O14" s="13"/>
      <c r="P14" s="13"/>
      <c r="Q14" s="13"/>
      <c r="R14" s="13"/>
      <c r="S14" s="13"/>
      <c r="T14" s="13"/>
      <c r="U14" s="13"/>
      <c r="V14" s="13"/>
      <c r="W14" s="13"/>
      <c r="X14" s="13"/>
      <c r="Y14" s="13"/>
      <c r="Z14" s="13"/>
      <c r="AA14" s="13"/>
    </row>
    <row r="15" spans="1:27" ht="18.95" customHeight="1" x14ac:dyDescent="0.2">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row>
    <row r="16" spans="1:27" ht="18.95" customHeight="1"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C14 E14:F14 H14:I14 K14:L14" formulaRange="1"/>
    <ignoredError sqref="D14 G14 J14"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CB1EE-8EA8-447F-A172-8EA1173EAE05}">
  <sheetPr>
    <pageSetUpPr fitToPage="1"/>
  </sheetPr>
  <dimension ref="A1:AA17"/>
  <sheetViews>
    <sheetView showGridLines="0" zoomScaleNormal="100" workbookViewId="0"/>
  </sheetViews>
  <sheetFormatPr defaultColWidth="9.140625" defaultRowHeight="14.25" x14ac:dyDescent="0.2"/>
  <cols>
    <col min="1" max="1" width="18.7109375" style="27" customWidth="1"/>
    <col min="2" max="6" width="7.85546875" style="27" customWidth="1"/>
    <col min="7" max="7" width="9.140625" style="27" customWidth="1"/>
    <col min="8" max="9" width="7.85546875" style="27" customWidth="1"/>
    <col min="10" max="10" width="8.140625" style="27" customWidth="1"/>
    <col min="11" max="13" width="7.85546875" style="27" customWidth="1"/>
    <col min="14" max="14" width="2.28515625" style="27" customWidth="1"/>
    <col min="15" max="16384" width="9.140625" style="27"/>
  </cols>
  <sheetData>
    <row r="1" spans="1:27" ht="6.75" customHeight="1" x14ac:dyDescent="0.2"/>
    <row r="2" spans="1:27" ht="18.95" customHeight="1" x14ac:dyDescent="0.25">
      <c r="A2" s="11" t="s">
        <v>180</v>
      </c>
      <c r="B2" s="11"/>
      <c r="C2" s="11"/>
      <c r="D2" s="11"/>
      <c r="E2" s="11"/>
      <c r="F2" s="13"/>
      <c r="G2" s="13"/>
      <c r="H2" s="13"/>
      <c r="I2" s="13"/>
      <c r="J2" s="13"/>
      <c r="K2" s="13"/>
      <c r="L2" s="13"/>
      <c r="M2" s="13"/>
      <c r="N2" s="13"/>
      <c r="O2" s="13"/>
      <c r="P2" s="13"/>
      <c r="Q2" s="13"/>
      <c r="R2" s="13"/>
      <c r="S2" s="13"/>
      <c r="T2" s="13"/>
      <c r="U2" s="13"/>
      <c r="V2" s="13"/>
      <c r="W2" s="13"/>
      <c r="X2" s="13"/>
      <c r="Y2" s="13"/>
      <c r="Z2" s="13"/>
      <c r="AA2" s="13"/>
    </row>
    <row r="3" spans="1:27" ht="18.95" customHeight="1" thickBot="1" x14ac:dyDescent="0.3">
      <c r="A3" s="11"/>
      <c r="B3" s="12"/>
      <c r="C3" s="12"/>
      <c r="D3" s="12"/>
      <c r="E3" s="12"/>
      <c r="F3" s="13"/>
      <c r="G3" s="13"/>
      <c r="H3" s="13"/>
      <c r="I3" s="13"/>
      <c r="J3" s="13"/>
      <c r="K3" s="13"/>
      <c r="L3" s="13"/>
      <c r="M3" s="13"/>
      <c r="N3" s="13"/>
      <c r="O3" s="13"/>
      <c r="P3" s="13"/>
      <c r="Q3" s="13"/>
      <c r="R3" s="13"/>
      <c r="S3" s="13"/>
      <c r="T3" s="13"/>
      <c r="U3" s="13"/>
      <c r="V3" s="13"/>
      <c r="W3" s="13"/>
      <c r="X3" s="13"/>
      <c r="Y3" s="13"/>
      <c r="Z3" s="13"/>
      <c r="AA3" s="13"/>
    </row>
    <row r="4" spans="1:27" ht="18.95" customHeight="1" x14ac:dyDescent="0.2">
      <c r="A4" s="255" t="str">
        <f>+'1'!A4</f>
        <v>Janeiro-dezembro</v>
      </c>
      <c r="B4" s="257" t="s">
        <v>6</v>
      </c>
      <c r="C4" s="258"/>
      <c r="D4" s="259"/>
      <c r="E4" s="257" t="s">
        <v>31</v>
      </c>
      <c r="F4" s="258"/>
      <c r="G4" s="259"/>
      <c r="H4" s="258" t="s">
        <v>18</v>
      </c>
      <c r="I4" s="258"/>
      <c r="J4" s="258"/>
      <c r="K4" s="257" t="s">
        <v>20</v>
      </c>
      <c r="L4" s="258"/>
      <c r="M4" s="258"/>
      <c r="N4" s="13"/>
      <c r="O4" s="13"/>
      <c r="P4" s="13"/>
      <c r="Q4" s="13"/>
      <c r="R4" s="13"/>
      <c r="S4" s="13"/>
      <c r="T4" s="13"/>
      <c r="U4" s="13"/>
      <c r="V4" s="13"/>
      <c r="W4" s="13"/>
      <c r="X4" s="13"/>
      <c r="Y4" s="13"/>
      <c r="Z4" s="13"/>
      <c r="AA4" s="13"/>
    </row>
    <row r="5" spans="1:27" ht="30" customHeight="1" x14ac:dyDescent="0.2">
      <c r="A5" s="256"/>
      <c r="B5" s="49">
        <v>2022</v>
      </c>
      <c r="C5" s="46">
        <v>2023</v>
      </c>
      <c r="D5" s="50" t="s">
        <v>134</v>
      </c>
      <c r="E5" s="49">
        <v>2022</v>
      </c>
      <c r="F5" s="46">
        <v>2023</v>
      </c>
      <c r="G5" s="50" t="s">
        <v>134</v>
      </c>
      <c r="H5" s="46">
        <v>2022</v>
      </c>
      <c r="I5" s="46">
        <v>2023</v>
      </c>
      <c r="J5" s="50" t="s">
        <v>134</v>
      </c>
      <c r="K5" s="46">
        <v>2022</v>
      </c>
      <c r="L5" s="46">
        <v>2023</v>
      </c>
      <c r="M5" s="47" t="s">
        <v>134</v>
      </c>
      <c r="N5" s="13"/>
      <c r="O5" s="13"/>
      <c r="P5" s="13"/>
      <c r="Q5" s="13"/>
      <c r="R5" s="13"/>
      <c r="S5" s="13"/>
      <c r="T5" s="13"/>
      <c r="U5" s="13"/>
      <c r="V5" s="13"/>
      <c r="W5" s="13"/>
      <c r="X5" s="13"/>
      <c r="Y5" s="13"/>
      <c r="Z5" s="13"/>
      <c r="AA5" s="13"/>
    </row>
    <row r="6" spans="1:27" ht="18.95" customHeight="1" x14ac:dyDescent="0.2">
      <c r="A6" s="14" t="s">
        <v>58</v>
      </c>
      <c r="B6" s="137">
        <v>27164</v>
      </c>
      <c r="C6" s="138">
        <v>29546</v>
      </c>
      <c r="D6" s="139">
        <f>(C6/B6)-1</f>
        <v>8.7689589162126325E-2</v>
      </c>
      <c r="E6" s="93">
        <v>402</v>
      </c>
      <c r="F6" s="93">
        <v>415</v>
      </c>
      <c r="G6" s="95">
        <f>(F6/E6)-1</f>
        <v>3.2338308457711351E-2</v>
      </c>
      <c r="H6" s="137">
        <v>1957</v>
      </c>
      <c r="I6" s="138">
        <v>2164</v>
      </c>
      <c r="J6" s="139">
        <f>(I6/H6)-1</f>
        <v>0.10577414409810926</v>
      </c>
      <c r="K6" s="93">
        <v>31780</v>
      </c>
      <c r="L6" s="93">
        <v>34396</v>
      </c>
      <c r="M6" s="95">
        <f>(L6/K6)-1</f>
        <v>8.2315921963499017E-2</v>
      </c>
      <c r="N6" s="13"/>
      <c r="O6" s="13"/>
      <c r="P6" s="13"/>
      <c r="Q6" s="13"/>
      <c r="R6" s="13"/>
      <c r="S6" s="13"/>
      <c r="T6" s="13"/>
      <c r="U6" s="13"/>
      <c r="V6" s="13"/>
      <c r="W6" s="13"/>
      <c r="X6" s="13"/>
      <c r="Y6" s="13"/>
      <c r="Z6" s="13"/>
      <c r="AA6" s="13"/>
    </row>
    <row r="7" spans="1:27" ht="18.95" customHeight="1" x14ac:dyDescent="0.2">
      <c r="A7" s="14" t="s">
        <v>59</v>
      </c>
      <c r="B7" s="92">
        <v>5397</v>
      </c>
      <c r="C7" s="93">
        <v>5120</v>
      </c>
      <c r="D7" s="94">
        <f t="shared" ref="D7:D13" si="0">(C7/B7)-1</f>
        <v>-5.1324810079673933E-2</v>
      </c>
      <c r="E7" s="93">
        <v>53</v>
      </c>
      <c r="F7" s="93">
        <v>44</v>
      </c>
      <c r="G7" s="95">
        <f t="shared" ref="G7:G11" si="1">(F7/E7)-1</f>
        <v>-0.16981132075471694</v>
      </c>
      <c r="H7" s="92">
        <v>265</v>
      </c>
      <c r="I7" s="93">
        <v>244</v>
      </c>
      <c r="J7" s="94">
        <f t="shared" ref="J7:J9" si="2">(I7/H7)-1</f>
        <v>-7.9245283018867907E-2</v>
      </c>
      <c r="K7" s="93">
        <v>6399</v>
      </c>
      <c r="L7" s="93">
        <v>6258</v>
      </c>
      <c r="M7" s="95">
        <f t="shared" ref="M7:M13" si="3">(L7/K7)-1</f>
        <v>-2.2034692920768872E-2</v>
      </c>
      <c r="N7" s="13"/>
      <c r="O7" s="13"/>
      <c r="P7" s="13"/>
      <c r="Q7" s="13"/>
      <c r="R7" s="13"/>
      <c r="S7" s="13"/>
      <c r="T7" s="13"/>
      <c r="U7" s="13"/>
      <c r="V7" s="13"/>
      <c r="W7" s="13"/>
      <c r="X7" s="13"/>
      <c r="Y7" s="13"/>
      <c r="Z7" s="13"/>
      <c r="AA7" s="13"/>
    </row>
    <row r="8" spans="1:27" ht="18.95" customHeight="1" x14ac:dyDescent="0.2">
      <c r="A8" s="14" t="s">
        <v>60</v>
      </c>
      <c r="B8" s="92">
        <v>156</v>
      </c>
      <c r="C8" s="93">
        <v>205</v>
      </c>
      <c r="D8" s="94">
        <f t="shared" si="0"/>
        <v>0.3141025641025641</v>
      </c>
      <c r="E8" s="93">
        <v>4</v>
      </c>
      <c r="F8" s="93">
        <v>6</v>
      </c>
      <c r="G8" s="95">
        <f t="shared" si="1"/>
        <v>0.5</v>
      </c>
      <c r="H8" s="92">
        <v>18</v>
      </c>
      <c r="I8" s="93">
        <v>23</v>
      </c>
      <c r="J8" s="94">
        <f t="shared" si="2"/>
        <v>0.27777777777777768</v>
      </c>
      <c r="K8" s="93">
        <v>196</v>
      </c>
      <c r="L8" s="93">
        <v>285</v>
      </c>
      <c r="M8" s="95">
        <f t="shared" si="3"/>
        <v>0.45408163265306123</v>
      </c>
      <c r="N8" s="13"/>
      <c r="O8" s="13"/>
      <c r="P8" s="13"/>
      <c r="Q8" s="13"/>
      <c r="R8" s="13"/>
      <c r="S8" s="13"/>
      <c r="T8" s="13"/>
      <c r="U8" s="13"/>
      <c r="V8" s="13"/>
      <c r="W8" s="13"/>
      <c r="X8" s="13"/>
      <c r="Y8" s="13"/>
      <c r="Z8" s="13"/>
      <c r="AA8" s="13"/>
    </row>
    <row r="9" spans="1:27" ht="18.95" customHeight="1" x14ac:dyDescent="0.2">
      <c r="A9" s="14" t="s">
        <v>61</v>
      </c>
      <c r="B9" s="92">
        <v>26</v>
      </c>
      <c r="C9" s="93">
        <v>34</v>
      </c>
      <c r="D9" s="94">
        <f t="shared" si="0"/>
        <v>0.30769230769230771</v>
      </c>
      <c r="E9" s="93">
        <v>0</v>
      </c>
      <c r="F9" s="93">
        <v>2</v>
      </c>
      <c r="G9" s="95" t="s">
        <v>138</v>
      </c>
      <c r="H9" s="92">
        <v>2</v>
      </c>
      <c r="I9" s="93">
        <v>2</v>
      </c>
      <c r="J9" s="94">
        <f t="shared" si="2"/>
        <v>0</v>
      </c>
      <c r="K9" s="93">
        <v>29</v>
      </c>
      <c r="L9" s="93">
        <v>39</v>
      </c>
      <c r="M9" s="95">
        <f t="shared" si="3"/>
        <v>0.34482758620689657</v>
      </c>
      <c r="N9" s="13"/>
      <c r="O9" s="13"/>
      <c r="P9" s="13"/>
      <c r="Q9" s="13"/>
      <c r="R9" s="13"/>
      <c r="S9" s="13"/>
      <c r="T9" s="13"/>
      <c r="U9" s="13"/>
      <c r="V9" s="13"/>
      <c r="W9" s="13"/>
      <c r="X9" s="13"/>
      <c r="Y9" s="13"/>
      <c r="Z9" s="13"/>
      <c r="AA9" s="13"/>
    </row>
    <row r="10" spans="1:27" ht="18.95" customHeight="1" x14ac:dyDescent="0.2">
      <c r="A10" s="14" t="s">
        <v>62</v>
      </c>
      <c r="B10" s="92">
        <v>5</v>
      </c>
      <c r="C10" s="93">
        <v>20</v>
      </c>
      <c r="D10" s="94">
        <f t="shared" si="0"/>
        <v>3</v>
      </c>
      <c r="E10" s="93">
        <v>1</v>
      </c>
      <c r="F10" s="93">
        <v>0</v>
      </c>
      <c r="G10" s="95">
        <f t="shared" si="1"/>
        <v>-1</v>
      </c>
      <c r="H10" s="92">
        <v>0</v>
      </c>
      <c r="I10" s="93">
        <v>3</v>
      </c>
      <c r="J10" s="94" t="s">
        <v>138</v>
      </c>
      <c r="K10" s="93">
        <v>6</v>
      </c>
      <c r="L10" s="93">
        <v>23</v>
      </c>
      <c r="M10" s="95">
        <f t="shared" si="3"/>
        <v>2.8333333333333335</v>
      </c>
      <c r="N10" s="13"/>
      <c r="O10" s="13"/>
      <c r="P10" s="13"/>
      <c r="Q10" s="13"/>
      <c r="R10" s="13"/>
      <c r="S10" s="13"/>
      <c r="T10" s="13"/>
      <c r="U10" s="13"/>
      <c r="V10" s="13"/>
      <c r="W10" s="13"/>
      <c r="X10" s="13"/>
      <c r="Y10" s="13"/>
      <c r="Z10" s="13"/>
      <c r="AA10" s="13"/>
    </row>
    <row r="11" spans="1:27" ht="18.95" customHeight="1" x14ac:dyDescent="0.2">
      <c r="A11" s="14" t="s">
        <v>63</v>
      </c>
      <c r="B11" s="92">
        <v>3</v>
      </c>
      <c r="C11" s="93">
        <v>2</v>
      </c>
      <c r="D11" s="94">
        <f t="shared" si="0"/>
        <v>-0.33333333333333337</v>
      </c>
      <c r="E11" s="93">
        <v>2</v>
      </c>
      <c r="F11" s="93">
        <v>0</v>
      </c>
      <c r="G11" s="95">
        <f t="shared" si="1"/>
        <v>-1</v>
      </c>
      <c r="H11" s="92">
        <v>0</v>
      </c>
      <c r="I11" s="93">
        <v>0</v>
      </c>
      <c r="J11" s="94" t="s">
        <v>138</v>
      </c>
      <c r="K11" s="93">
        <v>2</v>
      </c>
      <c r="L11" s="93">
        <v>2</v>
      </c>
      <c r="M11" s="95">
        <f t="shared" si="3"/>
        <v>0</v>
      </c>
      <c r="N11" s="13"/>
      <c r="O11" s="13"/>
      <c r="P11" s="13"/>
      <c r="Q11" s="13"/>
      <c r="R11" s="13"/>
      <c r="S11" s="13"/>
      <c r="T11" s="13"/>
      <c r="U11" s="13"/>
      <c r="V11" s="13"/>
      <c r="W11" s="13"/>
      <c r="X11" s="13"/>
      <c r="Y11" s="13"/>
      <c r="Z11" s="13"/>
      <c r="AA11" s="13"/>
    </row>
    <row r="12" spans="1:27" ht="18.95" customHeight="1" x14ac:dyDescent="0.2">
      <c r="A12" s="14" t="s">
        <v>64</v>
      </c>
      <c r="B12" s="92">
        <v>3</v>
      </c>
      <c r="C12" s="93">
        <v>10</v>
      </c>
      <c r="D12" s="94">
        <f t="shared" si="0"/>
        <v>2.3333333333333335</v>
      </c>
      <c r="E12" s="93">
        <v>0</v>
      </c>
      <c r="F12" s="93">
        <v>0</v>
      </c>
      <c r="G12" s="95" t="s">
        <v>138</v>
      </c>
      <c r="H12" s="92">
        <v>0</v>
      </c>
      <c r="I12" s="93">
        <v>1</v>
      </c>
      <c r="J12" s="94" t="s">
        <v>138</v>
      </c>
      <c r="K12" s="93">
        <v>7</v>
      </c>
      <c r="L12" s="93">
        <v>13</v>
      </c>
      <c r="M12" s="95">
        <f t="shared" si="3"/>
        <v>0.85714285714285721</v>
      </c>
      <c r="N12" s="13"/>
      <c r="O12" s="13"/>
      <c r="P12" s="13"/>
      <c r="Q12" s="13"/>
      <c r="R12" s="13"/>
      <c r="S12" s="13"/>
      <c r="T12" s="13"/>
      <c r="U12" s="13"/>
      <c r="V12" s="13"/>
      <c r="W12" s="13"/>
      <c r="X12" s="13"/>
      <c r="Y12" s="13"/>
      <c r="Z12" s="13"/>
      <c r="AA12" s="13"/>
    </row>
    <row r="13" spans="1:27" ht="18.95" customHeight="1" x14ac:dyDescent="0.2">
      <c r="A13" s="14" t="s">
        <v>65</v>
      </c>
      <c r="B13" s="92">
        <v>34</v>
      </c>
      <c r="C13" s="93">
        <v>37</v>
      </c>
      <c r="D13" s="94">
        <f t="shared" si="0"/>
        <v>8.8235294117646967E-2</v>
      </c>
      <c r="E13" s="93">
        <v>0</v>
      </c>
      <c r="F13" s="93">
        <v>0</v>
      </c>
      <c r="G13" s="95" t="s">
        <v>138</v>
      </c>
      <c r="H13" s="92">
        <v>1</v>
      </c>
      <c r="I13" s="93">
        <v>0</v>
      </c>
      <c r="J13" s="140">
        <f t="shared" ref="J13" si="4">(I13/H13)-1</f>
        <v>-1</v>
      </c>
      <c r="K13" s="93">
        <v>37</v>
      </c>
      <c r="L13" s="93">
        <v>42</v>
      </c>
      <c r="M13" s="95">
        <f t="shared" si="3"/>
        <v>0.13513513513513509</v>
      </c>
      <c r="N13" s="13"/>
      <c r="O13" s="13"/>
      <c r="P13" s="13"/>
      <c r="Q13" s="13"/>
      <c r="R13" s="13"/>
      <c r="S13" s="13"/>
      <c r="T13" s="13"/>
      <c r="U13" s="13"/>
      <c r="V13" s="13"/>
      <c r="W13" s="13"/>
      <c r="X13" s="13"/>
      <c r="Y13" s="13"/>
      <c r="Z13" s="13"/>
      <c r="AA13" s="13"/>
    </row>
    <row r="14" spans="1:27" ht="18.95" customHeight="1" thickBot="1" x14ac:dyDescent="0.25">
      <c r="A14" s="64" t="s">
        <v>35</v>
      </c>
      <c r="B14" s="120">
        <f>SUM(B6:B13)</f>
        <v>32788</v>
      </c>
      <c r="C14" s="86">
        <f>SUM(C6:C13)</f>
        <v>34974</v>
      </c>
      <c r="D14" s="135">
        <f>(C14/B14)-1</f>
        <v>6.667073319507133E-2</v>
      </c>
      <c r="E14" s="86">
        <f>SUM(E6:E13)</f>
        <v>462</v>
      </c>
      <c r="F14" s="86">
        <f>SUM(F6:F13)</f>
        <v>467</v>
      </c>
      <c r="G14" s="136">
        <f>(F14/E14)-1</f>
        <v>1.0822510822510845E-2</v>
      </c>
      <c r="H14" s="120">
        <f>SUM(H6:H13)</f>
        <v>2243</v>
      </c>
      <c r="I14" s="86">
        <f>SUM(I6:I13)</f>
        <v>2437</v>
      </c>
      <c r="J14" s="135">
        <f>(I14/H14)-1</f>
        <v>8.6491306286223812E-2</v>
      </c>
      <c r="K14" s="86">
        <f>SUM(K6:K13)</f>
        <v>38456</v>
      </c>
      <c r="L14" s="86">
        <f>SUM(L6:L13)</f>
        <v>41058</v>
      </c>
      <c r="M14" s="136">
        <f>(L14/K14)-1</f>
        <v>6.7661743291033805E-2</v>
      </c>
      <c r="N14" s="13"/>
      <c r="O14" s="13"/>
      <c r="P14" s="13"/>
      <c r="Q14" s="13"/>
      <c r="R14" s="13"/>
      <c r="S14" s="13"/>
      <c r="T14" s="13"/>
      <c r="U14" s="13"/>
      <c r="V14" s="13"/>
      <c r="W14" s="13"/>
      <c r="X14" s="13"/>
      <c r="Y14" s="13"/>
      <c r="Z14" s="13"/>
      <c r="AA14" s="13"/>
    </row>
    <row r="15" spans="1:27" ht="18.95" customHeight="1" x14ac:dyDescent="0.2">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row>
    <row r="16" spans="1:27" ht="18.95" customHeight="1"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row>
    <row r="17" spans="1:27" ht="18.95"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4" orientation="portrait" verticalDpi="0" r:id="rId1"/>
  <ignoredErrors>
    <ignoredError sqref="B14:C14 E14:F14 H14:I14 K14:L14" formulaRange="1"/>
    <ignoredError sqref="D14 G14 J14"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092E1673DA0E4095CB54B370D17A7B" ma:contentTypeVersion="2" ma:contentTypeDescription="Create a new document." ma:contentTypeScope="" ma:versionID="197e4e0c1a2cf5360ed3a41b543a687c">
  <xsd:schema xmlns:xsd="http://www.w3.org/2001/XMLSchema" xmlns:xs="http://www.w3.org/2001/XMLSchema" xmlns:p="http://schemas.microsoft.com/office/2006/metadata/properties" xmlns:ns1="http://schemas.microsoft.com/sharepoint/v3" xmlns:ns2="c9ec503d-6f82-4f91-9403-97106548e09a" targetNamespace="http://schemas.microsoft.com/office/2006/metadata/properties" ma:root="true" ma:fieldsID="dfbbe114dea3b11ee565725848c4e587" ns1:_="" ns2:_="">
    <xsd:import namespace="http://schemas.microsoft.com/sharepoint/v3"/>
    <xsd:import namespace="c9ec503d-6f82-4f91-9403-97106548e09a"/>
    <xsd:element name="properties">
      <xsd:complexType>
        <xsd:sequence>
          <xsd:element name="documentManagement">
            <xsd:complexType>
              <xsd:all>
                <xsd:element ref="ns1:PublishingStartDate" minOccurs="0"/>
                <xsd:element ref="ns1:PublishingExpirationDate" minOccurs="0"/>
                <xsd:element ref="ns2:Orde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ec503d-6f82-4f91-9403-97106548e09a" elementFormDefault="qualified">
    <xsd:import namespace="http://schemas.microsoft.com/office/2006/documentManagement/types"/>
    <xsd:import namespace="http://schemas.microsoft.com/office/infopath/2007/PartnerControls"/>
    <xsd:element name="Ordem" ma:index="10" nillable="true" ma:displayName="Ordem" ma:internalName="Ordem0">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Ordem xmlns="c9ec503d-6f82-4f91-9403-97106548e09a">1</Ordem>
  </documentManagement>
</p:properties>
</file>

<file path=customXml/itemProps1.xml><?xml version="1.0" encoding="utf-8"?>
<ds:datastoreItem xmlns:ds="http://schemas.openxmlformats.org/officeDocument/2006/customXml" ds:itemID="{15008D05-BBD7-4CB0-92E5-C59CE4DAA7E1}"/>
</file>

<file path=customXml/itemProps2.xml><?xml version="1.0" encoding="utf-8"?>
<ds:datastoreItem xmlns:ds="http://schemas.openxmlformats.org/officeDocument/2006/customXml" ds:itemID="{4F0C3F91-995D-477A-8272-E11C81B976FE}"/>
</file>

<file path=customXml/itemProps3.xml><?xml version="1.0" encoding="utf-8"?>
<ds:datastoreItem xmlns:ds="http://schemas.openxmlformats.org/officeDocument/2006/customXml" ds:itemID="{E5BA1AE4-1F36-424F-A41E-C8A7BCA627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26</vt:i4>
      </vt:variant>
    </vt:vector>
  </HeadingPairs>
  <TitlesOfParts>
    <vt:vector size="26" baseType="lpstr">
      <vt:lpstr> Índice</vt:lpstr>
      <vt:lpstr>Siglas</vt:lpstr>
      <vt:lpstr>1</vt:lpstr>
      <vt:lpstr>2</vt:lpstr>
      <vt:lpstr>3</vt:lpstr>
      <vt:lpstr>4 e 5</vt:lpstr>
      <vt:lpstr>6</vt:lpstr>
      <vt:lpstr>7</vt:lpstr>
      <vt:lpstr>8</vt:lpstr>
      <vt:lpstr>9 e 10</vt:lpstr>
      <vt:lpstr>11 e 12</vt:lpstr>
      <vt:lpstr>13 e 14</vt:lpstr>
      <vt:lpstr>15</vt:lpstr>
      <vt:lpstr>16 e 17</vt:lpstr>
      <vt:lpstr>18</vt:lpstr>
      <vt:lpstr>19 e 20</vt:lpstr>
      <vt:lpstr>21</vt:lpstr>
      <vt:lpstr>22</vt:lpstr>
      <vt:lpstr>23</vt:lpstr>
      <vt:lpstr>24</vt:lpstr>
      <vt:lpstr>25</vt:lpstr>
      <vt:lpstr>26</vt:lpstr>
      <vt:lpstr>27</vt:lpstr>
      <vt:lpstr>28</vt:lpstr>
      <vt:lpstr>29</vt:lpstr>
      <vt:lpstr>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ao Relatório Anual de Sinistralidade a 24 horas, fiscalização e contraordenações rodoviárias 2023</dc:title>
  <dc:creator>Lisete Pinto Fernandes</dc:creator>
  <cp:lastModifiedBy>Lisete Pinto Fernandes</cp:lastModifiedBy>
  <cp:lastPrinted>2023-11-07T10:26:09Z</cp:lastPrinted>
  <dcterms:created xsi:type="dcterms:W3CDTF">2023-02-10T10:46:51Z</dcterms:created>
  <dcterms:modified xsi:type="dcterms:W3CDTF">2024-05-08T09:07:53Z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0x01010007092E1673DA0E4095CB54B370D17A7B</vt:lpwstr>
  </property>
</Properties>
</file>